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835" activeTab="0"/>
  </bookViews>
  <sheets>
    <sheet name="вода_МКР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<sst xmlns="http://schemas.openxmlformats.org/spreadsheetml/2006/main" count="30" uniqueCount="30">
  <si>
    <t>МКР-15</t>
  </si>
  <si>
    <t>МКР-20</t>
  </si>
  <si>
    <t>МКР-21</t>
  </si>
  <si>
    <t>МКР-22</t>
  </si>
  <si>
    <t>МКР-16</t>
  </si>
  <si>
    <t>Приложение 2.3</t>
  </si>
  <si>
    <t>Пообъектный график подключения мощностей (водоснабжение и водоотведение)</t>
  </si>
  <si>
    <t>№ п/п</t>
  </si>
  <si>
    <t>№ МКР, № квартала</t>
  </si>
  <si>
    <t>Северный жилой район города</t>
  </si>
  <si>
    <t>МКР-12</t>
  </si>
  <si>
    <t>МКР-14</t>
  </si>
  <si>
    <t>МКР-17</t>
  </si>
  <si>
    <t>МКР-19</t>
  </si>
  <si>
    <t>МКР-25</t>
  </si>
  <si>
    <t>МКР-35</t>
  </si>
  <si>
    <t>ВСЕГО:</t>
  </si>
  <si>
    <t>Требуемые нагрузки</t>
  </si>
  <si>
    <t>2008 г. м3/час</t>
  </si>
  <si>
    <t>2009 г. м3/час</t>
  </si>
  <si>
    <t>2010 г. м3/час</t>
  </si>
  <si>
    <t>2011 г. м3/час</t>
  </si>
  <si>
    <t>2012 г. л/сек</t>
  </si>
  <si>
    <t>2013 г. л/сек</t>
  </si>
  <si>
    <t>2014 г. л/сек</t>
  </si>
  <si>
    <t>2015 г. л/сек</t>
  </si>
  <si>
    <t>2007 г. м3/час</t>
  </si>
  <si>
    <t xml:space="preserve">к решению городской Думы </t>
  </si>
  <si>
    <t>Приложение</t>
  </si>
  <si>
    <t>от 18.12.2008 №117/4-гд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</si>
</sst>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00"/>
    <numFmt numFmtId="173" formatCode="0.0"/>
    <numFmt numFmtId="174" formatCode="0.000000"/>
    <numFmt numFmtId="175" formatCode="0.00000"/>
    <numFmt numFmtId="176" formatCode="0.0000"/>
    <numFmt numFmtId="177" formatCode="#,##0.000"/>
    <numFmt numFmtId="178" formatCode="#,##0.0"/>
    <numFmt numFmtId="179" formatCode="0.0000000"/>
    <numFmt numFmtId="180" formatCode="0.00000000"/>
    <numFmt numFmtId="181" formatCode="#,##0.0000"/>
    <numFmt numFmtId="182" formatCode="#,##0.00000"/>
    <numFmt numFmtId="183" formatCode="#,##0.0000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0.000000000"/>
    <numFmt numFmtId="188" formatCode="0.0000000000"/>
  </numFmts>
  <fonts count="6">
    <font>
      <sz val="10"/>
      <name val="Arial Cyr"/>
      <family val="0"/>
    </font>
    <font>
      <u val="single"/>
      <sz val="11.5"/>
      <color indexed="12"/>
      <name val="Arial Cyr"/>
      <family val="0"/>
    </font>
    <font>
      <u val="single"/>
      <sz val="11.5"/>
      <color indexed="36"/>
      <name val="Arial Cyr"/>
      <family val="0"/>
    </font>
    <font>
      <sz val="12"/>
      <name val="Arial Cyr"/>
      <family val="2"/>
    </font>
    <font>
      <b/>
      <sz val="12"/>
      <name val="Arial Cyr"/>
      <family val="2"/>
    </font>
    <font>
      <b/>
      <i/>
      <sz val="12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49" fontId="3" fillId="0" borderId="1" xfId="0" applyNumberFormat="1" applyFont="1" applyFill="1" applyBorder="1" applyAlignment="1">
      <alignment horizontal="center" vertical="top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" fontId="5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177" fontId="5" fillId="0" borderId="2" xfId="0" applyNumberFormat="1" applyFont="1" applyBorder="1" applyAlignment="1">
      <alignment wrapText="1"/>
    </xf>
    <xf numFmtId="177" fontId="3" fillId="0" borderId="2" xfId="0" applyNumberFormat="1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3" fontId="3" fillId="2" borderId="2" xfId="0" applyNumberFormat="1" applyFont="1" applyFill="1" applyBorder="1" applyAlignment="1">
      <alignment horizontal="center" vertical="center"/>
    </xf>
    <xf numFmtId="177" fontId="3" fillId="0" borderId="2" xfId="0" applyNumberFormat="1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3" fontId="3" fillId="2" borderId="2" xfId="0" applyNumberFormat="1" applyFont="1" applyFill="1" applyBorder="1" applyAlignment="1">
      <alignment horizontal="center" vertical="center" wrapText="1"/>
    </xf>
    <xf numFmtId="177" fontId="3" fillId="2" borderId="2" xfId="0" applyNumberFormat="1" applyFont="1" applyFill="1" applyBorder="1" applyAlignment="1">
      <alignment horizontal="center" vertical="center" wrapText="1"/>
    </xf>
    <xf numFmtId="177" fontId="3" fillId="0" borderId="2" xfId="0" applyNumberFormat="1" applyFont="1" applyBorder="1" applyAlignment="1">
      <alignment horizontal="center" wrapText="1"/>
    </xf>
    <xf numFmtId="3" fontId="3" fillId="0" borderId="2" xfId="0" applyNumberFormat="1" applyFont="1" applyBorder="1" applyAlignment="1">
      <alignment horizontal="center" wrapText="1"/>
    </xf>
    <xf numFmtId="3" fontId="3" fillId="2" borderId="2" xfId="0" applyNumberFormat="1" applyFont="1" applyFill="1" applyBorder="1" applyAlignment="1">
      <alignment horizontal="center" wrapText="1"/>
    </xf>
    <xf numFmtId="177" fontId="3" fillId="2" borderId="2" xfId="0" applyNumberFormat="1" applyFont="1" applyFill="1" applyBorder="1" applyAlignment="1">
      <alignment horizontal="center" vertical="center"/>
    </xf>
    <xf numFmtId="3" fontId="3" fillId="0" borderId="0" xfId="0" applyNumberFormat="1" applyFont="1" applyAlignment="1">
      <alignment/>
    </xf>
    <xf numFmtId="2" fontId="4" fillId="0" borderId="2" xfId="0" applyNumberFormat="1" applyFont="1" applyBorder="1" applyAlignment="1">
      <alignment wrapText="1"/>
    </xf>
    <xf numFmtId="177" fontId="4" fillId="0" borderId="2" xfId="0" applyNumberFormat="1" applyFont="1" applyBorder="1" applyAlignment="1">
      <alignment horizontal="center"/>
    </xf>
    <xf numFmtId="177" fontId="4" fillId="2" borderId="2" xfId="0" applyNumberFormat="1" applyFont="1" applyFill="1" applyBorder="1" applyAlignment="1">
      <alignment horizontal="center"/>
    </xf>
    <xf numFmtId="1" fontId="5" fillId="0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3" fontId="3" fillId="0" borderId="2" xfId="0" applyNumberFormat="1" applyFont="1" applyFill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center" wrapText="1"/>
    </xf>
    <xf numFmtId="177" fontId="4" fillId="0" borderId="2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177" fontId="3" fillId="0" borderId="2" xfId="0" applyNumberFormat="1" applyFont="1" applyFill="1" applyBorder="1" applyAlignment="1">
      <alignment horizontal="center" vertical="center"/>
    </xf>
    <xf numFmtId="4" fontId="3" fillId="0" borderId="2" xfId="0" applyNumberFormat="1" applyFont="1" applyBorder="1" applyAlignment="1">
      <alignment horizontal="center" vertical="center"/>
    </xf>
    <xf numFmtId="4" fontId="3" fillId="0" borderId="2" xfId="0" applyNumberFormat="1" applyFont="1" applyFill="1" applyBorder="1" applyAlignment="1">
      <alignment horizontal="center" vertical="center"/>
    </xf>
    <xf numFmtId="177" fontId="3" fillId="0" borderId="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49" fontId="4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right"/>
    </xf>
    <xf numFmtId="0" fontId="0" fillId="0" borderId="0" xfId="0" applyFont="1" applyFill="1" applyBorder="1" applyAlignment="1">
      <alignment horizontal="lef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&#1043;&#1088;&#1072;&#1092;&#1080;&#1082;%20&#1087;&#1086;&#1076;&#1082;&#1083;&#1102;&#1095;&#1077;&#1085;&#1080;&#1103;%20&#1086;&#1073;&#1098;&#1077;&#1082;&#1090;&#1086;&#1074;,%20&#1089;&#1090;&#1088;-&#1074;&#1086;%20&#1089;&#1077;&#1090;&#1077;&#10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электр"/>
      <sheetName val="электр_МКР"/>
      <sheetName val="тепло"/>
      <sheetName val="тепло_МКР"/>
      <sheetName val="вода"/>
      <sheetName val="вода_МКР"/>
      <sheetName val="газ"/>
      <sheetName val="газ_МКР"/>
      <sheetName val="объекты 2007-2011"/>
      <sheetName val="таблицы_стр-во"/>
      <sheetName val="таблица_модерниз"/>
      <sheetName val="ИТОГ"/>
    </sheetNames>
    <sheetDataSet>
      <sheetData sheetId="4">
        <row r="4">
          <cell r="F4">
            <v>0.30092592592592593</v>
          </cell>
          <cell r="O4">
            <v>0.30092592592592593</v>
          </cell>
        </row>
        <row r="5">
          <cell r="F5">
            <v>1.9907407407407407</v>
          </cell>
        </row>
        <row r="6">
          <cell r="F6">
            <v>0.28935185185185186</v>
          </cell>
        </row>
        <row r="7">
          <cell r="F7">
            <v>0.028935185185185182</v>
          </cell>
        </row>
        <row r="8">
          <cell r="F8">
            <v>0.0028935185185185184</v>
          </cell>
        </row>
        <row r="9">
          <cell r="F9">
            <v>0.0028935185185185184</v>
          </cell>
        </row>
        <row r="10">
          <cell r="F10">
            <v>0.0028935185185185184</v>
          </cell>
        </row>
        <row r="13">
          <cell r="F13">
            <v>0.0028935185185185184</v>
          </cell>
        </row>
        <row r="14">
          <cell r="F14">
            <v>0.0028935185185185184</v>
          </cell>
        </row>
        <row r="15">
          <cell r="F15">
            <v>0.14467592592592593</v>
          </cell>
        </row>
        <row r="16">
          <cell r="F16">
            <v>0.011574074074074073</v>
          </cell>
        </row>
        <row r="18">
          <cell r="F18">
            <v>1.7380787037037038</v>
          </cell>
        </row>
        <row r="19">
          <cell r="F19">
            <v>0.0015046296296296296</v>
          </cell>
        </row>
        <row r="20">
          <cell r="F20">
            <v>0.0028935185185185184</v>
          </cell>
        </row>
        <row r="21">
          <cell r="F21">
            <v>3.7916666666666665</v>
          </cell>
        </row>
        <row r="22">
          <cell r="F22">
            <v>0.0028935185185185184</v>
          </cell>
        </row>
        <row r="23">
          <cell r="F23">
            <v>2.3078703703703702</v>
          </cell>
        </row>
        <row r="24">
          <cell r="F24">
            <v>0.7728009259259259</v>
          </cell>
        </row>
        <row r="25">
          <cell r="F25">
            <v>3.560185185185185</v>
          </cell>
        </row>
        <row r="26">
          <cell r="F26">
            <v>0.23958333333333334</v>
          </cell>
        </row>
        <row r="27">
          <cell r="F27">
            <v>0.23958333333333334</v>
          </cell>
        </row>
        <row r="28">
          <cell r="F28">
            <v>0.23958333333333334</v>
          </cell>
        </row>
        <row r="29">
          <cell r="F29">
            <v>0.8027777777777777</v>
          </cell>
        </row>
        <row r="30">
          <cell r="F30">
            <v>3.9918981481481475</v>
          </cell>
        </row>
        <row r="31">
          <cell r="F31">
            <v>0.23958333333333334</v>
          </cell>
        </row>
        <row r="32">
          <cell r="F32">
            <v>0.23958333333333334</v>
          </cell>
        </row>
        <row r="33">
          <cell r="F33">
            <v>7.523148148148148</v>
          </cell>
        </row>
        <row r="34">
          <cell r="F34">
            <v>0.0043981481481481476</v>
          </cell>
        </row>
        <row r="35">
          <cell r="F35">
            <v>0.043981481481481476</v>
          </cell>
        </row>
        <row r="36">
          <cell r="F36">
            <v>0.13194444444444445</v>
          </cell>
        </row>
        <row r="37">
          <cell r="F37">
            <v>0.28935185185185186</v>
          </cell>
        </row>
        <row r="38">
          <cell r="F38">
            <v>0.028935185185185182</v>
          </cell>
          <cell r="M38">
            <v>0.028935185185185182</v>
          </cell>
        </row>
        <row r="39">
          <cell r="F39">
            <v>0.028935185185185182</v>
          </cell>
        </row>
        <row r="40">
          <cell r="F40">
            <v>0.4</v>
          </cell>
          <cell r="N40">
            <v>0.4</v>
          </cell>
        </row>
        <row r="41">
          <cell r="F41">
            <v>1.3888888888888888</v>
          </cell>
          <cell r="O41">
            <v>1.3888888888888888</v>
          </cell>
        </row>
        <row r="42">
          <cell r="F42">
            <v>0.5004629629629629</v>
          </cell>
        </row>
        <row r="43">
          <cell r="F43">
            <v>0.2488425925925926</v>
          </cell>
        </row>
        <row r="44">
          <cell r="F44">
            <v>0.7060185185185185</v>
          </cell>
        </row>
        <row r="45">
          <cell r="F45">
            <v>0.011574074074074073</v>
          </cell>
        </row>
        <row r="46">
          <cell r="F46">
            <v>0.028935185185185182</v>
          </cell>
          <cell r="O46">
            <v>0.028935185185185182</v>
          </cell>
        </row>
        <row r="47">
          <cell r="F47">
            <v>0.005787037037037037</v>
          </cell>
        </row>
        <row r="50">
          <cell r="F50">
            <v>1.1237268518518517</v>
          </cell>
        </row>
        <row r="51">
          <cell r="F51">
            <v>0.0028935185185185184</v>
          </cell>
        </row>
        <row r="52">
          <cell r="F52">
            <v>0.21990740740740738</v>
          </cell>
        </row>
        <row r="53">
          <cell r="F53">
            <v>0.5787037037037037</v>
          </cell>
        </row>
        <row r="54">
          <cell r="F54">
            <v>0.28935185185185186</v>
          </cell>
        </row>
        <row r="55">
          <cell r="F55">
            <v>0</v>
          </cell>
        </row>
        <row r="56">
          <cell r="F56">
            <v>0.023148148148148147</v>
          </cell>
        </row>
        <row r="57">
          <cell r="F57">
            <v>0.023148148148148147</v>
          </cell>
        </row>
        <row r="58">
          <cell r="F58">
            <v>0.023148148148148147</v>
          </cell>
        </row>
        <row r="59">
          <cell r="F59">
            <v>0.023148148148148147</v>
          </cell>
        </row>
        <row r="60">
          <cell r="F60">
            <v>0.2546296296296296</v>
          </cell>
        </row>
        <row r="61">
          <cell r="F61">
            <v>0.023148148148148147</v>
          </cell>
        </row>
        <row r="62">
          <cell r="F62">
            <v>0.023148148148148147</v>
          </cell>
        </row>
        <row r="63">
          <cell r="F63">
            <v>0.028935185185185182</v>
          </cell>
        </row>
        <row r="64">
          <cell r="F64">
            <v>0.0028935185185185184</v>
          </cell>
        </row>
        <row r="65">
          <cell r="F65">
            <v>0.0028935185185185184</v>
          </cell>
        </row>
        <row r="67">
          <cell r="F67">
            <v>0.028935185185185182</v>
          </cell>
        </row>
        <row r="69">
          <cell r="F69">
            <v>0.11574074074074073</v>
          </cell>
          <cell r="M69">
            <v>0.11574074074074073</v>
          </cell>
        </row>
        <row r="70">
          <cell r="F70">
            <v>0.49</v>
          </cell>
        </row>
        <row r="71">
          <cell r="F71">
            <v>0.87</v>
          </cell>
        </row>
        <row r="72">
          <cell r="F72">
            <v>0.87</v>
          </cell>
        </row>
        <row r="73">
          <cell r="F73">
            <v>0.36</v>
          </cell>
        </row>
        <row r="74">
          <cell r="F74">
            <v>0.36</v>
          </cell>
        </row>
        <row r="75">
          <cell r="F75">
            <v>0.36</v>
          </cell>
        </row>
        <row r="76">
          <cell r="F76">
            <v>0.49</v>
          </cell>
        </row>
        <row r="77">
          <cell r="F77">
            <v>1.39</v>
          </cell>
        </row>
        <row r="78">
          <cell r="F78">
            <v>0.98</v>
          </cell>
        </row>
        <row r="79">
          <cell r="F79">
            <v>0.87</v>
          </cell>
        </row>
        <row r="80">
          <cell r="F80">
            <v>0.052662037037037035</v>
          </cell>
        </row>
        <row r="81">
          <cell r="F81">
            <v>0.05543981481481481</v>
          </cell>
        </row>
        <row r="82">
          <cell r="F82">
            <v>0.19918981481481482</v>
          </cell>
        </row>
        <row r="83">
          <cell r="F83">
            <v>0.9333333333333332</v>
          </cell>
        </row>
        <row r="84">
          <cell r="F84">
            <v>0.20023148148148148</v>
          </cell>
        </row>
        <row r="85">
          <cell r="F85">
            <v>0.3</v>
          </cell>
        </row>
        <row r="87">
          <cell r="F87">
            <v>0.1</v>
          </cell>
        </row>
        <row r="88">
          <cell r="F88">
            <v>0.3</v>
          </cell>
        </row>
        <row r="89">
          <cell r="F89">
            <v>0.47</v>
          </cell>
        </row>
        <row r="90">
          <cell r="F90">
            <v>2.41</v>
          </cell>
        </row>
        <row r="91">
          <cell r="F91">
            <v>1.87</v>
          </cell>
        </row>
        <row r="92">
          <cell r="F92">
            <v>0.9099999999999999</v>
          </cell>
        </row>
        <row r="93">
          <cell r="F93">
            <v>0.9099999999999999</v>
          </cell>
        </row>
        <row r="94">
          <cell r="F94">
            <v>0.9099999999999999</v>
          </cell>
        </row>
        <row r="95">
          <cell r="F95">
            <v>0.9099999999999999</v>
          </cell>
        </row>
        <row r="96">
          <cell r="F96">
            <v>0.9099999999999999</v>
          </cell>
        </row>
        <row r="97">
          <cell r="F97">
            <v>0.9099999999999999</v>
          </cell>
        </row>
        <row r="98">
          <cell r="F98">
            <v>2.41</v>
          </cell>
        </row>
        <row r="99">
          <cell r="F99">
            <v>2.14</v>
          </cell>
        </row>
        <row r="100">
          <cell r="F100">
            <v>2.17</v>
          </cell>
        </row>
        <row r="101">
          <cell r="F101">
            <v>0.9099999999999999</v>
          </cell>
        </row>
        <row r="102">
          <cell r="F102">
            <v>1.87</v>
          </cell>
        </row>
        <row r="103">
          <cell r="F103">
            <v>0.1736111111111111</v>
          </cell>
          <cell r="L103">
            <v>0.1736111111111111</v>
          </cell>
        </row>
        <row r="104">
          <cell r="F104">
            <v>0.028935185185185182</v>
          </cell>
        </row>
        <row r="105">
          <cell r="F105">
            <v>0.028935185185185182</v>
          </cell>
        </row>
        <row r="106">
          <cell r="F106">
            <v>0.028935185185185182</v>
          </cell>
        </row>
        <row r="107">
          <cell r="F107">
            <v>0.028935185185185182</v>
          </cell>
        </row>
        <row r="108">
          <cell r="F108">
            <v>0.028935185185185182</v>
          </cell>
        </row>
        <row r="109">
          <cell r="F109">
            <v>0.028935185185185182</v>
          </cell>
        </row>
        <row r="110">
          <cell r="F110">
            <v>0.028935185185185182</v>
          </cell>
        </row>
        <row r="111">
          <cell r="F111">
            <v>24</v>
          </cell>
          <cell r="L111">
            <v>2.727272727272727</v>
          </cell>
          <cell r="M111">
            <v>7.636363636363637</v>
          </cell>
          <cell r="N111">
            <v>8.181818181818182</v>
          </cell>
        </row>
        <row r="112">
          <cell r="F112">
            <v>1.6099999999999999</v>
          </cell>
          <cell r="M112">
            <v>1.6099999999999999</v>
          </cell>
        </row>
        <row r="113">
          <cell r="F113">
            <v>0.97</v>
          </cell>
          <cell r="M113">
            <v>0.97</v>
          </cell>
        </row>
        <row r="114">
          <cell r="F114">
            <v>1.47</v>
          </cell>
          <cell r="M114">
            <v>1.47</v>
          </cell>
        </row>
        <row r="115">
          <cell r="F115">
            <v>1.96</v>
          </cell>
          <cell r="M115">
            <v>1.96</v>
          </cell>
        </row>
        <row r="116">
          <cell r="F116">
            <v>1.9899999999999998</v>
          </cell>
          <cell r="M116">
            <v>1.9899999999999998</v>
          </cell>
        </row>
        <row r="117">
          <cell r="F117">
            <v>3.4400000000000004</v>
          </cell>
        </row>
        <row r="118">
          <cell r="F118">
            <v>0.42</v>
          </cell>
          <cell r="L118">
            <v>0.42</v>
          </cell>
        </row>
        <row r="119">
          <cell r="F119">
            <v>0.42</v>
          </cell>
          <cell r="L119">
            <v>0.42</v>
          </cell>
        </row>
        <row r="120">
          <cell r="F120">
            <v>3.8200000000000003</v>
          </cell>
          <cell r="L120">
            <v>3.8200000000000003</v>
          </cell>
        </row>
        <row r="121">
          <cell r="F121">
            <v>0.49</v>
          </cell>
          <cell r="L121">
            <v>0.49</v>
          </cell>
        </row>
        <row r="122">
          <cell r="F122">
            <v>0.49</v>
          </cell>
          <cell r="L122">
            <v>0.49</v>
          </cell>
        </row>
        <row r="123">
          <cell r="F123">
            <v>1.25</v>
          </cell>
        </row>
        <row r="124">
          <cell r="F124">
            <v>2.9899999999999998</v>
          </cell>
        </row>
        <row r="125">
          <cell r="F125">
            <v>0.36</v>
          </cell>
        </row>
        <row r="126">
          <cell r="F126">
            <v>0.98</v>
          </cell>
        </row>
        <row r="127">
          <cell r="F127">
            <v>1.49</v>
          </cell>
        </row>
        <row r="128">
          <cell r="F128">
            <v>0.98</v>
          </cell>
          <cell r="L128">
            <v>0.98</v>
          </cell>
        </row>
        <row r="129">
          <cell r="F129">
            <v>4.08</v>
          </cell>
          <cell r="L129">
            <v>4.08</v>
          </cell>
        </row>
        <row r="130">
          <cell r="F130">
            <v>2.7</v>
          </cell>
        </row>
        <row r="131">
          <cell r="F131">
            <v>0.4</v>
          </cell>
          <cell r="M131">
            <v>0.4</v>
          </cell>
        </row>
        <row r="132">
          <cell r="F132">
            <v>0.37</v>
          </cell>
        </row>
        <row r="133">
          <cell r="F133">
            <v>0.01</v>
          </cell>
        </row>
        <row r="135">
          <cell r="F135">
            <v>0.028935185185185182</v>
          </cell>
        </row>
        <row r="136">
          <cell r="F136">
            <v>0.6319444444444444</v>
          </cell>
        </row>
        <row r="138">
          <cell r="F138">
            <v>0.1736111111111111</v>
          </cell>
          <cell r="L138">
            <v>0.1736111111111111</v>
          </cell>
        </row>
        <row r="139">
          <cell r="F139">
            <v>0.7</v>
          </cell>
        </row>
        <row r="140">
          <cell r="F140">
            <v>0.028935185185185182</v>
          </cell>
        </row>
        <row r="141">
          <cell r="F141">
            <v>0.023148148148148147</v>
          </cell>
        </row>
        <row r="142">
          <cell r="F142">
            <v>0.011574074074074073</v>
          </cell>
        </row>
        <row r="143">
          <cell r="F143">
            <v>0.011574074074074073</v>
          </cell>
          <cell r="L143">
            <v>0.011574074074074073</v>
          </cell>
        </row>
        <row r="144">
          <cell r="F144">
            <v>0.006944444444444444</v>
          </cell>
        </row>
        <row r="146">
          <cell r="F146">
            <v>0.014467592592592591</v>
          </cell>
        </row>
        <row r="147">
          <cell r="F147">
            <v>0.011574074074074073</v>
          </cell>
        </row>
        <row r="148">
          <cell r="F148">
            <v>0.011574074074074073</v>
          </cell>
        </row>
        <row r="149">
          <cell r="F149">
            <v>0.06944444444444443</v>
          </cell>
          <cell r="L149">
            <v>0.06944444444444443</v>
          </cell>
        </row>
        <row r="150">
          <cell r="C150" t="str">
            <v>МКР-5, 5а</v>
          </cell>
          <cell r="F150">
            <v>3.819444444444444</v>
          </cell>
        </row>
        <row r="151">
          <cell r="F151">
            <v>0.028935185185185182</v>
          </cell>
          <cell r="O151">
            <v>0.028935185185185182</v>
          </cell>
        </row>
        <row r="152">
          <cell r="F152">
            <v>0.023148148148148147</v>
          </cell>
        </row>
        <row r="153">
          <cell r="F153">
            <v>3.032407407407407</v>
          </cell>
        </row>
        <row r="155">
          <cell r="F155">
            <v>0.0028935185185185184</v>
          </cell>
        </row>
        <row r="157">
          <cell r="C157" t="str">
            <v>МКР-9</v>
          </cell>
          <cell r="F157">
            <v>0.26041666666666663</v>
          </cell>
        </row>
        <row r="158">
          <cell r="C158" t="str">
            <v>МКР-24</v>
          </cell>
          <cell r="F158">
            <v>0.057870370370370364</v>
          </cell>
        </row>
        <row r="159">
          <cell r="F159">
            <v>0.0023148148148148147</v>
          </cell>
          <cell r="L159">
            <v>0.0023148148148148147</v>
          </cell>
        </row>
        <row r="160">
          <cell r="F160">
            <v>0.1534722222222222</v>
          </cell>
        </row>
        <row r="161">
          <cell r="F161">
            <v>0.5</v>
          </cell>
        </row>
        <row r="163">
          <cell r="C163" t="str">
            <v>МКР-11</v>
          </cell>
          <cell r="F163">
            <v>0.0013888888888888887</v>
          </cell>
        </row>
        <row r="164">
          <cell r="F164">
            <v>0.019212962962962963</v>
          </cell>
        </row>
        <row r="167">
          <cell r="F167">
            <v>0.006944444444444444</v>
          </cell>
        </row>
        <row r="168">
          <cell r="F168">
            <v>0.006944444444444444</v>
          </cell>
        </row>
        <row r="169">
          <cell r="F169">
            <v>0.006944444444444444</v>
          </cell>
        </row>
        <row r="170">
          <cell r="F170">
            <v>0.006944444444444444</v>
          </cell>
        </row>
        <row r="171">
          <cell r="F171">
            <v>0.006944444444444444</v>
          </cell>
        </row>
        <row r="172">
          <cell r="F172">
            <v>0.006944444444444444</v>
          </cell>
        </row>
        <row r="173">
          <cell r="F173">
            <v>0.006944444444444444</v>
          </cell>
        </row>
        <row r="174">
          <cell r="F174">
            <v>0.023148148148148147</v>
          </cell>
        </row>
        <row r="175">
          <cell r="F175">
            <v>0.023148148148148147</v>
          </cell>
        </row>
        <row r="177">
          <cell r="F177">
            <v>0.023148148148148147</v>
          </cell>
        </row>
        <row r="178">
          <cell r="F178">
            <v>0.023148148148148147</v>
          </cell>
        </row>
        <row r="179">
          <cell r="F179">
            <v>0.023148148148148147</v>
          </cell>
        </row>
        <row r="180">
          <cell r="F180">
            <v>0.023148148148148147</v>
          </cell>
        </row>
        <row r="181">
          <cell r="F181">
            <v>0.023148148148148147</v>
          </cell>
        </row>
        <row r="182">
          <cell r="F182">
            <v>0.023148148148148147</v>
          </cell>
        </row>
        <row r="183">
          <cell r="F183">
            <v>0.023148148148148147</v>
          </cell>
        </row>
        <row r="184">
          <cell r="F184">
            <v>0.023148148148148147</v>
          </cell>
        </row>
        <row r="185">
          <cell r="F185">
            <v>0.023148148148148147</v>
          </cell>
        </row>
        <row r="186">
          <cell r="F186">
            <v>0.023148148148148147</v>
          </cell>
        </row>
        <row r="187">
          <cell r="F187">
            <v>0.023148148148148147</v>
          </cell>
        </row>
        <row r="188">
          <cell r="F188">
            <v>0.023148148148148147</v>
          </cell>
        </row>
        <row r="189">
          <cell r="F189">
            <v>0.027777777777777776</v>
          </cell>
        </row>
        <row r="190">
          <cell r="F190">
            <v>0.023148148148148147</v>
          </cell>
        </row>
        <row r="191">
          <cell r="F191">
            <v>0.023148148148148147</v>
          </cell>
        </row>
        <row r="193">
          <cell r="F193">
            <v>2.4</v>
          </cell>
        </row>
        <row r="196">
          <cell r="F196">
            <v>0.002</v>
          </cell>
          <cell r="L196">
            <v>0.002</v>
          </cell>
        </row>
        <row r="199">
          <cell r="F199">
            <v>0.011574074074074073</v>
          </cell>
        </row>
        <row r="200">
          <cell r="F200">
            <v>0.011574074074074073</v>
          </cell>
        </row>
        <row r="201">
          <cell r="F201">
            <v>0.011574074074074073</v>
          </cell>
        </row>
        <row r="202">
          <cell r="C202" t="str">
            <v>"Красная звезда"</v>
          </cell>
          <cell r="F202">
            <v>0.011574074074074073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6"/>
  <sheetViews>
    <sheetView tabSelected="1" workbookViewId="0" topLeftCell="A1">
      <selection activeCell="G3" sqref="G3:I3"/>
    </sheetView>
  </sheetViews>
  <sheetFormatPr defaultColWidth="9.00390625" defaultRowHeight="12.75"/>
  <cols>
    <col min="1" max="1" width="9.125" style="1" customWidth="1"/>
    <col min="2" max="2" width="5.625" style="2" bestFit="1" customWidth="1"/>
    <col min="3" max="3" width="35.25390625" style="1" customWidth="1"/>
    <col min="4" max="4" width="14.625" style="1" hidden="1" customWidth="1"/>
    <col min="5" max="8" width="14.75390625" style="1" customWidth="1"/>
    <col min="9" max="9" width="14.75390625" style="26" customWidth="1"/>
    <col min="10" max="13" width="0" style="1" hidden="1" customWidth="1"/>
    <col min="14" max="16384" width="9.125" style="1" customWidth="1"/>
  </cols>
  <sheetData>
    <row r="1" spans="7:13" ht="15">
      <c r="G1" s="39" t="s">
        <v>28</v>
      </c>
      <c r="H1" s="39"/>
      <c r="I1" s="39"/>
      <c r="J1" s="39"/>
      <c r="K1" s="39"/>
      <c r="L1" s="36"/>
      <c r="M1" s="36"/>
    </row>
    <row r="2" spans="7:13" ht="15">
      <c r="G2" s="39" t="s">
        <v>27</v>
      </c>
      <c r="H2" s="39"/>
      <c r="I2" s="39"/>
      <c r="J2" s="39"/>
      <c r="K2" s="39"/>
      <c r="L2" s="39"/>
      <c r="M2" s="39"/>
    </row>
    <row r="3" spans="7:15" ht="15">
      <c r="G3" s="39" t="s">
        <v>29</v>
      </c>
      <c r="H3" s="39"/>
      <c r="I3" s="39"/>
      <c r="J3" s="31"/>
      <c r="K3" s="31"/>
      <c r="L3" s="31"/>
      <c r="M3" s="31"/>
      <c r="N3" s="31"/>
      <c r="O3" s="31"/>
    </row>
    <row r="4" spans="6:9" ht="46.5" customHeight="1">
      <c r="F4" s="38" t="s">
        <v>5</v>
      </c>
      <c r="G4" s="38"/>
      <c r="H4" s="38"/>
      <c r="I4" s="38"/>
    </row>
    <row r="6" spans="2:13" ht="15.75">
      <c r="B6" s="37" t="s">
        <v>6</v>
      </c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</row>
    <row r="7" spans="2:13" ht="1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2:13" ht="45">
      <c r="B8" s="4" t="s">
        <v>7</v>
      </c>
      <c r="C8" s="5" t="s">
        <v>8</v>
      </c>
      <c r="D8" s="6" t="s">
        <v>17</v>
      </c>
      <c r="E8" s="24" t="s">
        <v>26</v>
      </c>
      <c r="F8" s="24" t="s">
        <v>18</v>
      </c>
      <c r="G8" s="24" t="s">
        <v>19</v>
      </c>
      <c r="H8" s="24" t="s">
        <v>20</v>
      </c>
      <c r="I8" s="24" t="s">
        <v>21</v>
      </c>
      <c r="J8" s="25" t="s">
        <v>22</v>
      </c>
      <c r="K8" s="25" t="s">
        <v>23</v>
      </c>
      <c r="L8" s="25" t="s">
        <v>24</v>
      </c>
      <c r="M8" s="25" t="s">
        <v>25</v>
      </c>
    </row>
    <row r="9" spans="2:13" ht="15" hidden="1">
      <c r="B9" s="7">
        <v>1</v>
      </c>
      <c r="C9" s="8" t="str">
        <f>'[1]вода'!C202</f>
        <v>"Красная звезда"</v>
      </c>
      <c r="D9" s="9">
        <f>'[1]вода'!F202</f>
        <v>0.011574074074074073</v>
      </c>
      <c r="E9" s="10">
        <f>'[1]вода'!G202</f>
        <v>0</v>
      </c>
      <c r="F9" s="10">
        <v>0</v>
      </c>
      <c r="G9" s="10">
        <f>'[1]вода'!I202</f>
        <v>0</v>
      </c>
      <c r="H9" s="10">
        <f>'[1]вода'!J202</f>
        <v>0</v>
      </c>
      <c r="I9" s="27">
        <f>'[1]вода'!K202</f>
        <v>0</v>
      </c>
      <c r="J9" s="11">
        <f>'[1]вода'!L202</f>
        <v>0</v>
      </c>
      <c r="K9" s="11">
        <f>'[1]вода'!M202</f>
        <v>0</v>
      </c>
      <c r="L9" s="11">
        <f>'[1]вода'!N202</f>
        <v>0</v>
      </c>
      <c r="M9" s="11">
        <f>'[1]вода'!O202</f>
        <v>0</v>
      </c>
    </row>
    <row r="10" spans="2:13" ht="30" hidden="1">
      <c r="B10" s="7">
        <f aca="true" t="shared" si="0" ref="B10:B25">B9+1</f>
        <v>2</v>
      </c>
      <c r="C10" s="8" t="s">
        <v>9</v>
      </c>
      <c r="D10" s="12">
        <f>SUM('[1]вода'!F174:F175)+SUM('[1]вода'!F177:F191)+'[1]вода'!F193+'[1]вода'!F196</f>
        <v>2.8001481481481476</v>
      </c>
      <c r="E10" s="13">
        <f>SUM('[1]вода'!G174:G175)+SUM('[1]вода'!G177:G191)+'[1]вода'!G193+'[1]вода'!G196</f>
        <v>0</v>
      </c>
      <c r="F10" s="13">
        <v>0</v>
      </c>
      <c r="G10" s="13">
        <v>0</v>
      </c>
      <c r="H10" s="13">
        <v>0</v>
      </c>
      <c r="I10" s="28">
        <f>SUM('[1]вода'!K174:K175)+SUM('[1]вода'!K177:K191)+'[1]вода'!K193+'[1]вода'!K196</f>
        <v>0</v>
      </c>
      <c r="J10" s="15">
        <f>SUM('[1]вода'!L174:L175)+SUM('[1]вода'!L177:L191)+'[1]вода'!L193+'[1]вода'!L196</f>
        <v>0.002</v>
      </c>
      <c r="K10" s="14">
        <f>SUM('[1]вода'!M174:M175)+SUM('[1]вода'!M177:M191)+'[1]вода'!M193+'[1]вода'!M196</f>
        <v>0</v>
      </c>
      <c r="L10" s="14">
        <f>SUM('[1]вода'!N174:N175)+SUM('[1]вода'!N177:N191)+'[1]вода'!N193+'[1]вода'!N196</f>
        <v>0</v>
      </c>
      <c r="M10" s="14">
        <f>SUM('[1]вода'!O174:O175)+SUM('[1]вода'!O177:O191)+'[1]вода'!O193+'[1]вода'!O196</f>
        <v>0</v>
      </c>
    </row>
    <row r="11" spans="2:13" ht="15">
      <c r="B11" s="7">
        <v>1</v>
      </c>
      <c r="C11" s="8" t="str">
        <f>'[1]вода'!C163</f>
        <v>МКР-11</v>
      </c>
      <c r="D11" s="16">
        <f>'[1]вода'!F163</f>
        <v>0.0013888888888888887</v>
      </c>
      <c r="E11" s="16">
        <f>0.001*3.6</f>
        <v>0.0036000000000000003</v>
      </c>
      <c r="F11" s="17">
        <f>'[1]вода'!H163</f>
        <v>0</v>
      </c>
      <c r="G11" s="17">
        <f>'[1]вода'!I163</f>
        <v>0</v>
      </c>
      <c r="H11" s="17">
        <f>'[1]вода'!J163</f>
        <v>0</v>
      </c>
      <c r="I11" s="29">
        <f>'[1]вода'!K163</f>
        <v>0</v>
      </c>
      <c r="J11" s="18">
        <f>'[1]вода'!L163</f>
        <v>0</v>
      </c>
      <c r="K11" s="18">
        <f>'[1]вода'!M163</f>
        <v>0</v>
      </c>
      <c r="L11" s="18">
        <f>'[1]вода'!N163</f>
        <v>0</v>
      </c>
      <c r="M11" s="18">
        <f>'[1]вода'!O163</f>
        <v>0</v>
      </c>
    </row>
    <row r="12" spans="2:13" ht="15">
      <c r="B12" s="7">
        <f t="shared" si="0"/>
        <v>2</v>
      </c>
      <c r="C12" s="8" t="s">
        <v>10</v>
      </c>
      <c r="D12" s="9">
        <f>SUM('[1]вода'!F151:F153)+'[1]вода'!F155</f>
        <v>3.087384259259259</v>
      </c>
      <c r="E12" s="9">
        <f>0.026*3.6</f>
        <v>0.0936</v>
      </c>
      <c r="F12" s="10">
        <f>SUM('[1]вода'!H151:H153)+'[1]вода'!H155</f>
        <v>0</v>
      </c>
      <c r="G12" s="10">
        <v>0</v>
      </c>
      <c r="H12" s="10">
        <v>0</v>
      </c>
      <c r="I12" s="27">
        <v>0</v>
      </c>
      <c r="J12" s="11">
        <f>SUM('[1]вода'!L151:L153)+'[1]вода'!L155</f>
        <v>0</v>
      </c>
      <c r="K12" s="11">
        <f>SUM('[1]вода'!M151:M153)+'[1]вода'!M155</f>
        <v>0</v>
      </c>
      <c r="L12" s="11">
        <f>SUM('[1]вода'!N151:N153)+'[1]вода'!N155</f>
        <v>0</v>
      </c>
      <c r="M12" s="19">
        <f>SUM('[1]вода'!O151:O153)+'[1]вода'!O155</f>
        <v>0.028935185185185182</v>
      </c>
    </row>
    <row r="13" spans="2:13" ht="15">
      <c r="B13" s="7">
        <f t="shared" si="0"/>
        <v>3</v>
      </c>
      <c r="C13" s="8" t="s">
        <v>11</v>
      </c>
      <c r="D13" s="9">
        <f>SUM('[1]вода'!F4:F10)+SUM('[1]вода'!F13:F16)</f>
        <v>2.7806712962962963</v>
      </c>
      <c r="E13" s="9">
        <f>0.029*3.6</f>
        <v>0.1044</v>
      </c>
      <c r="F13" s="10">
        <v>0</v>
      </c>
      <c r="G13" s="10">
        <f>SUM('[1]вода'!I4:I10)+SUM('[1]вода'!I13:I16)</f>
        <v>0</v>
      </c>
      <c r="H13" s="10">
        <f>SUM('[1]вода'!J4:J10)+SUM('[1]вода'!J13:J16)</f>
        <v>0</v>
      </c>
      <c r="I13" s="27">
        <v>0</v>
      </c>
      <c r="J13" s="11">
        <f>SUM('[1]вода'!L4:L10)+SUM('[1]вода'!L13:L16)</f>
        <v>0</v>
      </c>
      <c r="K13" s="11">
        <f>SUM('[1]вода'!M4:M10)+SUM('[1]вода'!M13:M16)</f>
        <v>0</v>
      </c>
      <c r="L13" s="11">
        <f>SUM('[1]вода'!N4:N10)+SUM('[1]вода'!N13:N16)</f>
        <v>0</v>
      </c>
      <c r="M13" s="19">
        <f>SUM('[1]вода'!O4:O10)+SUM('[1]вода'!O13:O16)</f>
        <v>0.30092592592592593</v>
      </c>
    </row>
    <row r="14" spans="2:13" ht="15">
      <c r="B14" s="7">
        <f t="shared" si="0"/>
        <v>4</v>
      </c>
      <c r="C14" s="8" t="s">
        <v>0</v>
      </c>
      <c r="D14" s="9">
        <f>SUM('[1]вода'!F18:F47)</f>
        <v>29.511689814814815</v>
      </c>
      <c r="E14" s="9">
        <f>5.216*3.6</f>
        <v>18.7776</v>
      </c>
      <c r="F14" s="9">
        <v>14.13</v>
      </c>
      <c r="G14" s="9">
        <v>18.1</v>
      </c>
      <c r="H14" s="9">
        <v>14.64</v>
      </c>
      <c r="I14" s="32">
        <v>12.19</v>
      </c>
      <c r="J14" s="11">
        <f>SUM('[1]вода'!L18:L47)</f>
        <v>0</v>
      </c>
      <c r="K14" s="19">
        <f>SUM('[1]вода'!M18:M47)</f>
        <v>0.028935185185185182</v>
      </c>
      <c r="L14" s="19">
        <f>SUM('[1]вода'!N18:N47)</f>
        <v>0.4</v>
      </c>
      <c r="M14" s="19">
        <f>SUM('[1]вода'!O18:O47)</f>
        <v>1.417824074074074</v>
      </c>
    </row>
    <row r="15" spans="2:13" ht="15">
      <c r="B15" s="7">
        <f t="shared" si="0"/>
        <v>5</v>
      </c>
      <c r="C15" s="8" t="s">
        <v>4</v>
      </c>
      <c r="D15" s="9">
        <f>SUM('[1]вода'!F50:F65)+'[1]вода'!F67+'[1]вода'!F69</f>
        <v>2.787500000000002</v>
      </c>
      <c r="E15" s="9">
        <f>0.035*3.6</f>
        <v>0.12600000000000003</v>
      </c>
      <c r="F15" s="10">
        <v>0</v>
      </c>
      <c r="G15" s="10">
        <f>SUM('[1]вода'!I50:I65)+'[1]вода'!I67+'[1]вода'!I69</f>
        <v>0</v>
      </c>
      <c r="H15" s="10">
        <v>0</v>
      </c>
      <c r="I15" s="27">
        <v>0</v>
      </c>
      <c r="J15" s="11">
        <f>SUM('[1]вода'!L50:L65)+'[1]вода'!L67+'[1]вода'!L69</f>
        <v>0</v>
      </c>
      <c r="K15" s="19">
        <f>SUM('[1]вода'!M50:M65)+'[1]вода'!M67+'[1]вода'!M69</f>
        <v>0.11574074074074073</v>
      </c>
      <c r="L15" s="11">
        <f>SUM('[1]вода'!N50:N65)+'[1]вода'!N67+'[1]вода'!N69</f>
        <v>0</v>
      </c>
      <c r="M15" s="11">
        <f>SUM('[1]вода'!O50:O65)+'[1]вода'!O67+'[1]вода'!O69</f>
        <v>0</v>
      </c>
    </row>
    <row r="16" spans="2:13" ht="15">
      <c r="B16" s="7">
        <f t="shared" si="0"/>
        <v>6</v>
      </c>
      <c r="C16" s="8" t="s">
        <v>12</v>
      </c>
      <c r="D16" s="9">
        <f>'[1]вода'!F149</f>
        <v>0.06944444444444443</v>
      </c>
      <c r="E16" s="10">
        <f>'[1]вода'!G149</f>
        <v>0</v>
      </c>
      <c r="F16" s="10">
        <f>'[1]вода'!H149</f>
        <v>0</v>
      </c>
      <c r="G16" s="33">
        <v>4.29</v>
      </c>
      <c r="H16" s="33">
        <v>4.72</v>
      </c>
      <c r="I16" s="34">
        <v>7.45</v>
      </c>
      <c r="J16" s="19">
        <f>'[1]вода'!L149</f>
        <v>0.06944444444444443</v>
      </c>
      <c r="K16" s="11">
        <f>'[1]вода'!M149</f>
        <v>0</v>
      </c>
      <c r="L16" s="11">
        <f>'[1]вода'!N149</f>
        <v>0</v>
      </c>
      <c r="M16" s="11">
        <f>'[1]вода'!O149</f>
        <v>0</v>
      </c>
    </row>
    <row r="17" spans="2:13" ht="15">
      <c r="B17" s="7">
        <f t="shared" si="0"/>
        <v>7</v>
      </c>
      <c r="C17" s="8" t="s">
        <v>13</v>
      </c>
      <c r="D17" s="9">
        <f>'[1]вода'!F160+SUM('[1]вода'!F167:F173)</f>
        <v>0.20208333333333334</v>
      </c>
      <c r="E17" s="10">
        <f>'[1]вода'!G160+SUM('[1]вода'!G167:G173)</f>
        <v>0</v>
      </c>
      <c r="F17" s="10">
        <f>'[1]вода'!H160+SUM('[1]вода'!H167:H173)</f>
        <v>0</v>
      </c>
      <c r="G17" s="10">
        <f>'[1]вода'!I160+SUM('[1]вода'!I167:I173)</f>
        <v>0</v>
      </c>
      <c r="H17" s="10">
        <v>0</v>
      </c>
      <c r="I17" s="27">
        <v>0</v>
      </c>
      <c r="J17" s="11">
        <f>'[1]вода'!L160+SUM('[1]вода'!L167:L173)</f>
        <v>0</v>
      </c>
      <c r="K17" s="11">
        <f>'[1]вода'!M160+SUM('[1]вода'!M167:M173)</f>
        <v>0</v>
      </c>
      <c r="L17" s="11">
        <f>'[1]вода'!N160+SUM('[1]вода'!N167:N173)</f>
        <v>0</v>
      </c>
      <c r="M17" s="11">
        <f>'[1]вода'!O160+SUM('[1]вода'!O167:O173)</f>
        <v>0</v>
      </c>
    </row>
    <row r="18" spans="2:13" ht="15">
      <c r="B18" s="7">
        <f t="shared" si="0"/>
        <v>8</v>
      </c>
      <c r="C18" s="8" t="s">
        <v>1</v>
      </c>
      <c r="D18" s="9">
        <f>SUM('[1]вода'!F139:F144)+SUM('[1]вода'!F146:F148)</f>
        <v>0.8197916666666666</v>
      </c>
      <c r="E18" s="9">
        <f>0.012*3.6</f>
        <v>0.0432</v>
      </c>
      <c r="F18" s="10">
        <f>SUM('[1]вода'!H139:H144)+SUM('[1]вода'!H146:H148)</f>
        <v>0</v>
      </c>
      <c r="G18" s="9">
        <v>0.83</v>
      </c>
      <c r="H18" s="9">
        <v>0.94</v>
      </c>
      <c r="I18" s="32">
        <v>0.83</v>
      </c>
      <c r="J18" s="19">
        <f>SUM('[1]вода'!L139:L144)+SUM('[1]вода'!L146:L148)</f>
        <v>0.011574074074074073</v>
      </c>
      <c r="K18" s="11">
        <f>SUM('[1]вода'!M139:M144)+SUM('[1]вода'!M146:M148)</f>
        <v>0</v>
      </c>
      <c r="L18" s="11">
        <f>SUM('[1]вода'!N139:N144)+SUM('[1]вода'!N146:N148)</f>
        <v>0</v>
      </c>
      <c r="M18" s="11">
        <f>SUM('[1]вода'!O139:O144)+SUM('[1]вода'!O146:O148)</f>
        <v>0</v>
      </c>
    </row>
    <row r="19" spans="2:13" ht="15">
      <c r="B19" s="7">
        <f t="shared" si="0"/>
        <v>9</v>
      </c>
      <c r="C19" s="8" t="s">
        <v>2</v>
      </c>
      <c r="D19" s="9">
        <f>SUM('[1]вода'!F70:F85)+SUM('[1]вода'!F87:F111)</f>
        <v>53.2670138888889</v>
      </c>
      <c r="E19" s="9">
        <f>3.44*3.6</f>
        <v>12.384</v>
      </c>
      <c r="F19" s="9">
        <v>0.4</v>
      </c>
      <c r="G19" s="9">
        <v>33.48</v>
      </c>
      <c r="H19" s="9">
        <v>19.02</v>
      </c>
      <c r="I19" s="32">
        <v>7.09</v>
      </c>
      <c r="J19" s="19">
        <f>SUM('[1]вода'!L70:L85)+SUM('[1]вода'!L87:L111)</f>
        <v>2.9008838383838382</v>
      </c>
      <c r="K19" s="19">
        <f>SUM('[1]вода'!M70:M85)+SUM('[1]вода'!M87:M111)</f>
        <v>7.636363636363637</v>
      </c>
      <c r="L19" s="19">
        <f>SUM('[1]вода'!N70:N85)+SUM('[1]вода'!N87:N111)</f>
        <v>8.181818181818182</v>
      </c>
      <c r="M19" s="11">
        <f>SUM('[1]вода'!O70:O85)+SUM('[1]вода'!O87:O111)</f>
        <v>0</v>
      </c>
    </row>
    <row r="20" spans="2:13" ht="15">
      <c r="B20" s="7">
        <f t="shared" si="0"/>
        <v>10</v>
      </c>
      <c r="C20" s="8" t="s">
        <v>3</v>
      </c>
      <c r="D20" s="12">
        <f>SUM('[1]вода'!F112:F133)+SUM('[1]вода'!F135:F136)+'[1]вода'!F138</f>
        <v>33.52449074074073</v>
      </c>
      <c r="E20" s="13">
        <f>SUM('[1]вода'!G112:G133)+SUM('[1]вода'!G135:G136)+'[1]вода'!G138</f>
        <v>0</v>
      </c>
      <c r="F20" s="13">
        <f>SUM('[1]вода'!H112:H133)+SUM('[1]вода'!H135:H136)+'[1]вода'!H138</f>
        <v>0</v>
      </c>
      <c r="G20" s="12">
        <v>2.19</v>
      </c>
      <c r="H20" s="12">
        <v>21.96</v>
      </c>
      <c r="I20" s="35">
        <v>26.41</v>
      </c>
      <c r="J20" s="15">
        <f>SUM('[1]вода'!L112:L133)+SUM('[1]вода'!L135:L136)+'[1]вода'!L138</f>
        <v>10.873611111111112</v>
      </c>
      <c r="K20" s="15">
        <f>SUM('[1]вода'!M112:M133)+SUM('[1]вода'!M135:M136)+'[1]вода'!M138</f>
        <v>8.4</v>
      </c>
      <c r="L20" s="14">
        <f>SUM('[1]вода'!N112:N133)+SUM('[1]вода'!N135:N136)+'[1]вода'!N138</f>
        <v>0</v>
      </c>
      <c r="M20" s="14">
        <f>SUM('[1]вода'!O112:O133)+SUM('[1]вода'!O135:O136)+'[1]вода'!O138</f>
        <v>0</v>
      </c>
    </row>
    <row r="21" spans="2:13" ht="15">
      <c r="B21" s="7">
        <f t="shared" si="0"/>
        <v>11</v>
      </c>
      <c r="C21" s="8" t="str">
        <f>'[1]вода'!C158</f>
        <v>МКР-24</v>
      </c>
      <c r="D21" s="12">
        <f>'[1]вода'!F158+'[1]вода'!F159+'[1]вода'!F161</f>
        <v>0.5601851851851851</v>
      </c>
      <c r="E21" s="13">
        <f>'[1]вода'!G158+'[1]вода'!G159+'[1]вода'!G161</f>
        <v>0</v>
      </c>
      <c r="F21" s="13">
        <f>'[1]вода'!H158+'[1]вода'!H159+'[1]вода'!H161</f>
        <v>0</v>
      </c>
      <c r="G21" s="13">
        <f>'[1]вода'!I158+'[1]вода'!I159+'[1]вода'!I161</f>
        <v>0</v>
      </c>
      <c r="H21" s="13">
        <v>0</v>
      </c>
      <c r="I21" s="28">
        <v>0</v>
      </c>
      <c r="J21" s="15">
        <f>'[1]вода'!L158+'[1]вода'!L159+'[1]вода'!L161</f>
        <v>0.0023148148148148147</v>
      </c>
      <c r="K21" s="14">
        <f>'[1]вода'!M158+'[1]вода'!M159+'[1]вода'!M161</f>
        <v>0</v>
      </c>
      <c r="L21" s="14">
        <f>'[1]вода'!N158+'[1]вода'!N159+'[1]вода'!N161</f>
        <v>0</v>
      </c>
      <c r="M21" s="14">
        <f>'[1]вода'!O158+'[1]вода'!O159+'[1]вода'!O161</f>
        <v>0</v>
      </c>
    </row>
    <row r="22" spans="2:13" ht="15">
      <c r="B22" s="7">
        <f t="shared" si="0"/>
        <v>12</v>
      </c>
      <c r="C22" s="8" t="s">
        <v>14</v>
      </c>
      <c r="D22" s="12">
        <f>'[1]вода'!F164</f>
        <v>0.019212962962962963</v>
      </c>
      <c r="E22" s="13">
        <f>'[1]вода'!G164</f>
        <v>0</v>
      </c>
      <c r="F22" s="13">
        <v>0</v>
      </c>
      <c r="G22" s="13">
        <f>'[1]вода'!I164</f>
        <v>0</v>
      </c>
      <c r="H22" s="13">
        <f>'[1]вода'!J164</f>
        <v>0</v>
      </c>
      <c r="I22" s="28">
        <f>'[1]вода'!K164</f>
        <v>0</v>
      </c>
      <c r="J22" s="14">
        <f>'[1]вода'!L164</f>
        <v>0</v>
      </c>
      <c r="K22" s="14">
        <f>'[1]вода'!M164</f>
        <v>0</v>
      </c>
      <c r="L22" s="14">
        <f>'[1]вода'!N164</f>
        <v>0</v>
      </c>
      <c r="M22" s="14">
        <f>'[1]вода'!O164</f>
        <v>0</v>
      </c>
    </row>
    <row r="23" spans="2:13" ht="15">
      <c r="B23" s="7">
        <f t="shared" si="0"/>
        <v>13</v>
      </c>
      <c r="C23" s="8" t="s">
        <v>15</v>
      </c>
      <c r="D23" s="12">
        <f>'[1]вода'!F199+'[1]вода'!F200+'[1]вода'!F201</f>
        <v>0.034722222222222224</v>
      </c>
      <c r="E23" s="13">
        <f>'[1]вода'!G199+'[1]вода'!G200+'[1]вода'!G201</f>
        <v>0</v>
      </c>
      <c r="F23" s="13">
        <v>0</v>
      </c>
      <c r="G23" s="13">
        <v>0</v>
      </c>
      <c r="H23" s="13">
        <v>0</v>
      </c>
      <c r="I23" s="28">
        <f>'[1]вода'!K199+'[1]вода'!K200+'[1]вода'!K201</f>
        <v>0</v>
      </c>
      <c r="J23" s="14">
        <f>'[1]вода'!L199+'[1]вода'!L200+'[1]вода'!L201</f>
        <v>0</v>
      </c>
      <c r="K23" s="14">
        <f>'[1]вода'!M199+'[1]вода'!M200+'[1]вода'!M201</f>
        <v>0</v>
      </c>
      <c r="L23" s="14">
        <f>'[1]вода'!N199+'[1]вода'!N200+'[1]вода'!N201</f>
        <v>0</v>
      </c>
      <c r="M23" s="14">
        <f>'[1]вода'!O199+'[1]вода'!O200+'[1]вода'!O201</f>
        <v>0</v>
      </c>
    </row>
    <row r="24" spans="2:14" ht="15">
      <c r="B24" s="7">
        <f t="shared" si="0"/>
        <v>14</v>
      </c>
      <c r="C24" s="8" t="str">
        <f>'[1]вода'!C150</f>
        <v>МКР-5, 5а</v>
      </c>
      <c r="D24" s="12">
        <f>'[1]вода'!F150</f>
        <v>3.819444444444444</v>
      </c>
      <c r="E24" s="13">
        <f>'[1]вода'!G150</f>
        <v>0</v>
      </c>
      <c r="F24" s="13">
        <v>0</v>
      </c>
      <c r="G24" s="13">
        <v>0</v>
      </c>
      <c r="H24" s="13">
        <v>0</v>
      </c>
      <c r="I24" s="28">
        <f>'[1]вода'!K150</f>
        <v>0</v>
      </c>
      <c r="J24" s="14">
        <f>'[1]вода'!L150</f>
        <v>0</v>
      </c>
      <c r="K24" s="14">
        <f>'[1]вода'!M150</f>
        <v>0</v>
      </c>
      <c r="L24" s="14">
        <f>'[1]вода'!N150</f>
        <v>0</v>
      </c>
      <c r="M24" s="14">
        <f>'[1]вода'!O150</f>
        <v>0</v>
      </c>
      <c r="N24" s="20"/>
    </row>
    <row r="25" spans="2:13" ht="15">
      <c r="B25" s="7">
        <f t="shared" si="0"/>
        <v>15</v>
      </c>
      <c r="C25" s="8" t="str">
        <f>'[1]вода'!C157</f>
        <v>МКР-9</v>
      </c>
      <c r="D25" s="12">
        <f>'[1]вода'!F157</f>
        <v>0.26041666666666663</v>
      </c>
      <c r="E25" s="13">
        <f>'[1]вода'!G157</f>
        <v>0</v>
      </c>
      <c r="F25" s="13">
        <v>0</v>
      </c>
      <c r="G25" s="13">
        <v>0</v>
      </c>
      <c r="H25" s="13">
        <v>0</v>
      </c>
      <c r="I25" s="28">
        <f>'[1]вода'!K157</f>
        <v>0</v>
      </c>
      <c r="J25" s="14">
        <f>'[1]вода'!L157</f>
        <v>0</v>
      </c>
      <c r="K25" s="14">
        <f>'[1]вода'!M157</f>
        <v>0</v>
      </c>
      <c r="L25" s="14">
        <f>'[1]вода'!N157</f>
        <v>0</v>
      </c>
      <c r="M25" s="14">
        <f>'[1]вода'!O157</f>
        <v>0</v>
      </c>
    </row>
    <row r="26" spans="2:13" ht="15.75">
      <c r="B26" s="7"/>
      <c r="C26" s="21" t="s">
        <v>16</v>
      </c>
      <c r="D26" s="22">
        <f aca="true" t="shared" si="1" ref="D26:M26">SUM(D9:D25)</f>
        <v>133.55716203703707</v>
      </c>
      <c r="E26" s="22">
        <f t="shared" si="1"/>
        <v>31.5324</v>
      </c>
      <c r="F26" s="22">
        <f t="shared" si="1"/>
        <v>14.530000000000001</v>
      </c>
      <c r="G26" s="22">
        <f t="shared" si="1"/>
        <v>58.88999999999999</v>
      </c>
      <c r="H26" s="22">
        <f t="shared" si="1"/>
        <v>61.28</v>
      </c>
      <c r="I26" s="30">
        <f t="shared" si="1"/>
        <v>53.97</v>
      </c>
      <c r="J26" s="23">
        <f t="shared" si="1"/>
        <v>13.859828282828284</v>
      </c>
      <c r="K26" s="23">
        <f t="shared" si="1"/>
        <v>16.181039562289563</v>
      </c>
      <c r="L26" s="23">
        <f t="shared" si="1"/>
        <v>8.581818181818182</v>
      </c>
      <c r="M26" s="23">
        <f t="shared" si="1"/>
        <v>1.7476851851851851</v>
      </c>
    </row>
  </sheetData>
  <mergeCells count="5">
    <mergeCell ref="B6:M6"/>
    <mergeCell ref="F4:I4"/>
    <mergeCell ref="G1:K1"/>
    <mergeCell ref="G2:M2"/>
    <mergeCell ref="G3:I3"/>
  </mergeCells>
  <printOptions/>
  <pageMargins left="0.7874015748031497" right="0.7874015748031497" top="0.9055118110236221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г.Саров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btf</dc:creator>
  <cp:keywords/>
  <dc:description/>
  <cp:lastModifiedBy>D-SNV</cp:lastModifiedBy>
  <cp:lastPrinted>2008-12-19T11:51:05Z</cp:lastPrinted>
  <dcterms:created xsi:type="dcterms:W3CDTF">2008-12-03T06:06:13Z</dcterms:created>
  <dcterms:modified xsi:type="dcterms:W3CDTF">2008-12-19T11:51:48Z</dcterms:modified>
  <cp:category/>
  <cp:version/>
  <cp:contentType/>
  <cp:contentStatus/>
</cp:coreProperties>
</file>