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9690" activeTab="0"/>
  </bookViews>
  <sheets>
    <sheet name="Ведом" sheetId="1" r:id="rId1"/>
  </sheets>
  <definedNames>
    <definedName name="Z_135DF58B_D4D7_4065_95B6_6DA6464CF6FC_.wvu.Cols" localSheetId="0" hidden="1">'Ведом'!$I:$Q</definedName>
    <definedName name="Z_135DF58B_D4D7_4065_95B6_6DA6464CF6FC_.wvu.PrintArea" localSheetId="0" hidden="1">'Ведом'!$A$1:$H$486</definedName>
    <definedName name="Z_98890FCC_4819_4430_9352_6800572206BA_.wvu.Cols" localSheetId="0" hidden="1">'Ведом'!$I:$Q</definedName>
    <definedName name="Z_98890FCC_4819_4430_9352_6800572206BA_.wvu.PrintArea" localSheetId="0" hidden="1">'Ведом'!$A$1:$H$479</definedName>
    <definedName name="Z_D5F9343D_928B_4BD6_B5EB_EAA4873EBC83_.wvu.Cols" localSheetId="0" hidden="1">'Ведом'!$I:$Q</definedName>
    <definedName name="Z_D5F9343D_928B_4BD6_B5EB_EAA4873EBC83_.wvu.PrintArea" localSheetId="0" hidden="1">'Ведом'!$A$1:$H$486</definedName>
    <definedName name="Z_F31E6C6A_48E3_442C_86D1_B54CE1E681AA_.wvu.Cols" localSheetId="0" hidden="1">'Ведом'!$I:$Q</definedName>
    <definedName name="Z_F31E6C6A_48E3_442C_86D1_B54CE1E681AA_.wvu.PrintArea" localSheetId="0" hidden="1">'Ведом'!$A$1:$H$486</definedName>
    <definedName name="_xlnm.Print_Area" localSheetId="0">'Ведом'!$A$1:$H$486</definedName>
  </definedNames>
  <calcPr fullCalcOnLoad="1"/>
</workbook>
</file>

<file path=xl/sharedStrings.xml><?xml version="1.0" encoding="utf-8"?>
<sst xmlns="http://schemas.openxmlformats.org/spreadsheetml/2006/main" count="2350" uniqueCount="367">
  <si>
    <t>№ п/п</t>
  </si>
  <si>
    <t>Раздел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</si>
  <si>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</si>
  <si>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</si>
  <si>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</si>
  <si>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</si>
  <si>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</si>
  <si>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</si>
  <si>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</si>
  <si>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</si>
  <si>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</si>
  <si>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</si>
  <si>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</si>
  <si>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</si>
  <si>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</si>
  <si>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</si>
  <si>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000 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</si>
  <si>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</si>
  <si>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</si>
  <si>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</si>
  <si>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</si>
  <si>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</si>
  <si>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</si>
  <si>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</si>
  <si>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</si>
  <si>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</si>
  <si>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</si>
  <si>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</si>
  <si>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</si>
  <si>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</si>
  <si>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</si>
  <si>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</si>
  <si>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</si>
  <si>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</si>
  <si>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</si>
  <si>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</si>
  <si>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002 29 00</t>
  </si>
  <si>
    <t>Обеспечение деятельности подведомсвенных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</si>
  <si>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</si>
  <si>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</si>
  <si>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</si>
  <si>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</si>
  <si>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</si>
  <si>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</si>
  <si>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</si>
  <si>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</si>
  <si>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</si>
  <si>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</si>
  <si>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 xml:space="preserve">01 </t>
  </si>
  <si>
    <t>092 03 00</t>
  </si>
  <si>
    <t>Органы внутренних дел</t>
  </si>
  <si>
    <t>Воинские формирования (органы, подразделения)</t>
  </si>
  <si>
    <t>202 00 00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</si>
  <si>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</si>
  <si>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</si>
  <si>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</si>
  <si>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</si>
  <si>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Социальные выплаты</t>
  </si>
  <si>
    <t>005</t>
  </si>
  <si>
    <t>Функционирование органов в сфере национальной безопасности и правоохранительной деятельности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</si>
  <si>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</si>
  <si>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</si>
  <si>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</si>
  <si>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</si>
  <si>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</si>
  <si>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Целевые программы муниципальных образований</t>
  </si>
  <si>
    <t>795 00 00</t>
  </si>
  <si>
    <t>Целевая муниципальная программа "Повышение безопасности дорожного движения в г.Сарове на 2007-2010 годы"</t>
  </si>
  <si>
    <t>795 01 02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</si>
  <si>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</si>
  <si>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795 01 03</t>
  </si>
  <si>
    <t>09</t>
  </si>
  <si>
    <t>Поисковые и аварийно-спасательные учреждения</t>
  </si>
  <si>
    <t>302 00 00</t>
  </si>
  <si>
    <t>302 99 00</t>
  </si>
  <si>
    <t>Водные ресурсы</t>
  </si>
  <si>
    <t>Лесное хозяйство</t>
  </si>
  <si>
    <t>07</t>
  </si>
  <si>
    <t>Учреждения, обеспечивающие предоставление услуг в сфере лесных отношений</t>
  </si>
  <si>
    <t>Обеспечение деятельности подведомственных учреждений</t>
  </si>
  <si>
    <t>291 99 00</t>
  </si>
  <si>
    <t>Транспорт</t>
  </si>
  <si>
    <t>08</t>
  </si>
  <si>
    <t>Автомобильный транспорт</t>
  </si>
  <si>
    <t>303 00 00</t>
  </si>
  <si>
    <t>Отдельные мероприятия  в области автомобильного транспорта</t>
  </si>
  <si>
    <t>303 02 00</t>
  </si>
  <si>
    <t>Субсидии юридическим лицам</t>
  </si>
  <si>
    <t>006</t>
  </si>
  <si>
    <t>Комплексная целевая программа "Городское хозяйство г.Саров 2007-2010 годы"</t>
  </si>
  <si>
    <t>795 01 04</t>
  </si>
  <si>
    <t>Бюджетные инвестиции</t>
  </si>
  <si>
    <t>003</t>
  </si>
  <si>
    <t>Другие вопросы в области национальной экономики</t>
  </si>
  <si>
    <t xml:space="preserve"> 000 00 00</t>
  </si>
  <si>
    <t>Комплексная целевая программа "Развитие малого и среднего бизнеса г.Саров на   2006-2009 годы"</t>
  </si>
  <si>
    <t>795 02 00</t>
  </si>
  <si>
    <t>05</t>
  </si>
  <si>
    <t>Жилищное хозяйство</t>
  </si>
  <si>
    <t xml:space="preserve">000 00 00 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</si>
  <si>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</si>
  <si>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</si>
  <si>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жилищного хозяйства</t>
  </si>
  <si>
    <t>350 00 00</t>
  </si>
  <si>
    <t>350 01 00</t>
  </si>
  <si>
    <t>Капитальный ремонт  государственного жилищного фонда субъектов Российской Федерации и муниципального жилищного фонда</t>
  </si>
  <si>
    <t>350 02 00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</si>
  <si>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</si>
  <si>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</si>
  <si>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</si>
  <si>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</si>
  <si>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</si>
  <si>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</si>
  <si>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</si>
  <si>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Благоустройство</t>
  </si>
  <si>
    <t>102 01 02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</si>
  <si>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</si>
  <si>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</si>
  <si>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</si>
  <si>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</si>
  <si>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</si>
  <si>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</si>
  <si>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</si>
  <si>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</si>
  <si>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</si>
  <si>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</si>
  <si>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</si>
  <si>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</si>
  <si>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Иные безвозмездные и безвозвратные перечисления</t>
  </si>
  <si>
    <t>520 00 00</t>
  </si>
  <si>
    <t>Развитие и поддержка социальной и инженерной  инфраструктуры закрытых административно-территориальных образований</t>
  </si>
  <si>
    <t>520 03 00</t>
  </si>
  <si>
    <t>Другие вопросы в области охраны окружающей среды</t>
  </si>
  <si>
    <t>Целевая программа "Охрана окружающей среды и природных ресурсов ЗАТО г.Саров на 2004-2008 годы"</t>
  </si>
  <si>
    <t>795 06 00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</si>
  <si>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</si>
  <si>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</si>
  <si>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</si>
  <si>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</si>
  <si>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</si>
  <si>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</si>
  <si>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</si>
  <si>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</si>
  <si>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</si>
  <si>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</si>
  <si>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</si>
  <si>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</si>
  <si>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</si>
  <si>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</si>
  <si>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</si>
  <si>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</si>
  <si>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433 99 00</t>
  </si>
  <si>
    <t>520 09 00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</si>
  <si>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</si>
  <si>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</si>
  <si>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</si>
  <si>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</si>
  <si>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</si>
  <si>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452 00 00</t>
  </si>
  <si>
    <t>452 99 00</t>
  </si>
  <si>
    <t>Целевая программа "Дети Сарова на 2006-2010 г.г."</t>
  </si>
  <si>
    <t>795 14 02</t>
  </si>
  <si>
    <t>795 14 06</t>
  </si>
  <si>
    <t>Культура</t>
  </si>
  <si>
    <t>Бюджетные инвестиции  в объекты капитального строительства собственности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</si>
  <si>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</si>
  <si>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</si>
  <si>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</si>
  <si>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</si>
  <si>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</si>
  <si>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</si>
  <si>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</si>
  <si>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</si>
  <si>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</si>
  <si>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</si>
  <si>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</si>
  <si>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</si>
  <si>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</si>
  <si>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</si>
  <si>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450 85 00</t>
  </si>
  <si>
    <t>Периодическая печать и издательства</t>
  </si>
  <si>
    <t>457 00 00</t>
  </si>
  <si>
    <t>457 85 00</t>
  </si>
  <si>
    <t>Физическая культура и спорт</t>
  </si>
  <si>
    <t>Комплексная целевая программа "Развитие физической культуры и массового спорта в г.Сарове на 2006-2010 годы"</t>
  </si>
  <si>
    <t>795 58 00</t>
  </si>
  <si>
    <t>Другие вопросы в области здравоохранения, физической культуры и спорта</t>
  </si>
  <si>
    <t>10</t>
  </si>
  <si>
    <t>Целевая комплексная программа на 2006-2008 годы "Сахарный диабет в г.Сарове"</t>
  </si>
  <si>
    <t>795 23 01</t>
  </si>
  <si>
    <t>Целевая программа на 2007-2009 годы "Обеспечение жителей г.Сарова высокотехнологичными видами медицинской помощи"</t>
  </si>
  <si>
    <t>795 23 03</t>
  </si>
  <si>
    <t>Социальное обеспечение населения</t>
  </si>
  <si>
    <t>795 04 01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</si>
  <si>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</si>
  <si>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>795 04 02</t>
  </si>
  <si>
    <t>Другие вопросы в области социальной политики</t>
  </si>
  <si>
    <t>Целевая комплексная программа на 2007-2009 годы "Дополнительные меры адресной поддержки населения г.Сарова"</t>
  </si>
  <si>
    <t>795 07 03</t>
  </si>
  <si>
    <t xml:space="preserve">к решению городской Думы </t>
  </si>
  <si>
    <t>Классификация  местного бюджета</t>
  </si>
  <si>
    <t>функциональная</t>
  </si>
  <si>
    <t>Целевая статья</t>
  </si>
  <si>
    <t>Вид  расходов</t>
  </si>
  <si>
    <t>Подраздел</t>
  </si>
  <si>
    <t>Администрация города Саров</t>
  </si>
  <si>
    <t>Общегосударственые вопросы</t>
  </si>
  <si>
    <t>Национальная экономика</t>
  </si>
  <si>
    <t>Здравоохранение, физическая культура и спорт</t>
  </si>
  <si>
    <t>Социальная политика</t>
  </si>
  <si>
    <t>Целевая муниципальная программа по предоставлению безвозмездных субсидий для покупки (строительства) жилья</t>
  </si>
  <si>
    <t>Городская Дума города Саров</t>
  </si>
  <si>
    <t>330</t>
  </si>
  <si>
    <t>Общегосударственные вопросы</t>
  </si>
  <si>
    <t>Комитет по управлению муниципальным имуществом Администрации г.Саров</t>
  </si>
  <si>
    <t>366</t>
  </si>
  <si>
    <t>Обеспечение приватизации и проведение предпродажной подготовки объектов приватизации</t>
  </si>
  <si>
    <t>МУ УКС</t>
  </si>
  <si>
    <t>132</t>
  </si>
  <si>
    <t>Жилищно-коммунальное  хозяйство</t>
  </si>
  <si>
    <t xml:space="preserve">Бюджетные инвестиции  </t>
  </si>
  <si>
    <t>Развитие и поддержка социальной и инженерной инфраструктуры закрытых и административно-территориальных образований</t>
  </si>
  <si>
    <t>Образование</t>
  </si>
  <si>
    <t xml:space="preserve">Культура </t>
  </si>
  <si>
    <t>Департамент финансов Администрации г.Саров</t>
  </si>
  <si>
    <t>Департамент городского хозяйства Администрации г.Саров</t>
  </si>
  <si>
    <t>291 00 00</t>
  </si>
  <si>
    <t>Жилищно-коммунальное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</si>
  <si>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</si>
  <si>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Охрана окружающей среды</t>
  </si>
  <si>
    <t>УГОЧС г.Саров</t>
  </si>
  <si>
    <t>176</t>
  </si>
  <si>
    <t>Департамент образования Администрации г.Саров</t>
  </si>
  <si>
    <t>075</t>
  </si>
  <si>
    <t xml:space="preserve">00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</si>
  <si>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</si>
  <si>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 "Управление дошкольного образования"</t>
  </si>
  <si>
    <t>205</t>
  </si>
  <si>
    <t>Департамент по делам молодежи и спорта Администрации г.Саров</t>
  </si>
  <si>
    <t>167</t>
  </si>
  <si>
    <t>Общее  образование</t>
  </si>
  <si>
    <t xml:space="preserve">УВД МВД России в г.Саров </t>
  </si>
  <si>
    <t>188</t>
  </si>
  <si>
    <t>Национальная безопасность и правоохранительная деятельность</t>
  </si>
  <si>
    <t xml:space="preserve"> </t>
  </si>
  <si>
    <t>ИТОГО 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</si>
  <si>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</si>
  <si>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Ведомственная структура расходов городского бюджета  на 2008 год</t>
  </si>
  <si>
    <t>Культура,кинематография, средства массовой информации</t>
  </si>
  <si>
    <t>Периодические   издания, учрежденные   органами законодательной и исполнительной власти</t>
  </si>
  <si>
    <t>487</t>
  </si>
  <si>
    <t>Приложение № 4</t>
  </si>
  <si>
    <t>233</t>
  </si>
  <si>
    <t>079</t>
  </si>
  <si>
    <t>443</t>
  </si>
  <si>
    <t>Природоохранные мероприятия</t>
  </si>
  <si>
    <t>482</t>
  </si>
  <si>
    <t>Мероприятия в области социальной политики</t>
  </si>
  <si>
    <t>470 00 00</t>
  </si>
  <si>
    <t>470 99 00</t>
  </si>
  <si>
    <t>Больницы, клиники, госпитали, медико-санитарные части</t>
  </si>
  <si>
    <t>Стационарная медицинская помощь</t>
  </si>
  <si>
    <t>104 02 00</t>
  </si>
  <si>
    <t>501</t>
  </si>
  <si>
    <t>104 00 00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</si>
  <si>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</si>
  <si>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</si>
  <si>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522 04 13</t>
  </si>
  <si>
    <t>012</t>
  </si>
  <si>
    <t xml:space="preserve">Областная целевая программа "Молодая семья" на период 2006-2010 годов в рамках федеральной целевой программы "Жилище" на 2002-2010 годы </t>
  </si>
  <si>
    <t>Выполнение функций государственными органами</t>
  </si>
  <si>
    <t>280 00 00</t>
  </si>
  <si>
    <t>Водохозяйственные мероприятия</t>
  </si>
  <si>
    <t>280 01 00</t>
  </si>
  <si>
    <t>Мероприятия в области использования, охраны водных объектов и гидротехнических сооружений</t>
  </si>
  <si>
    <t>308</t>
  </si>
  <si>
    <t>Избирательная Комиссия муниципального образования город Саров Нижегородская область РФ</t>
  </si>
  <si>
    <t>020 00 00</t>
  </si>
  <si>
    <t>020 00 02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</si>
  <si>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</si>
  <si>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</si>
  <si>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 xml:space="preserve">Ежемесячное денежное вознаграждение за классное руководство </t>
  </si>
  <si>
    <t xml:space="preserve">Сумма  </t>
  </si>
  <si>
    <t>(рублей)</t>
  </si>
  <si>
    <t>505 00 00</t>
  </si>
  <si>
    <t>505 37 00</t>
  </si>
  <si>
    <t>Социальная помощь</t>
  </si>
  <si>
    <t>Обеспечение равной  доступности услуг общественного транспорта на территории соответствующего субъекта Российской Федерации для 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</si>
  <si>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Бюджетные инвестиции в объекты капитального строительства, не включенные в целевые программы
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</si>
  <si>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</si>
  <si>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102 01 00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</si>
  <si>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</si>
  <si>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Областная целевая программа "Пожарная безопасность образовательных учреждений Нижегородской области" на 2005 -2010 годы </t>
  </si>
  <si>
    <t>522 30 05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</si>
  <si>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</si>
  <si>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</si>
  <si>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</si>
  <si>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</si>
  <si>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 безопасности и социальных выплат</t>
  </si>
  <si>
    <t>11</t>
  </si>
  <si>
    <t>017</t>
  </si>
  <si>
    <t>520 15 00</t>
  </si>
  <si>
    <t>Межбюджетные трансферты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</si>
  <si>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</si>
  <si>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Субсидии на возмещение расходов по уплате налога на имущество организаций бюджетными учреждениями, финансируемыми за счет средств местных бюджетов Нижегородской области </t>
  </si>
  <si>
    <t>Иные субсидии местным бюджетам для софинансирования расходных обязательств по исполнению пономочий органов местного самоуправления по вопросам местного значения</t>
  </si>
  <si>
    <t xml:space="preserve">Субсидии на выплату заработной платы работникам муниципальных учреждений (с начислениями на нее) </t>
  </si>
  <si>
    <t>Субсидии на приобретение и внедрение программного обеспечения для планирования и размещения муниципального заказа</t>
  </si>
  <si>
    <t xml:space="preserve">102 01 02 </t>
  </si>
  <si>
    <t xml:space="preserve">08 </t>
  </si>
  <si>
    <t>338 00 00</t>
  </si>
  <si>
    <t>Мероприятия в области строительства, архитектуры и градостроительства</t>
  </si>
  <si>
    <t>Другие вопросы в области культуры, кинематографии, средств массовой информации</t>
  </si>
  <si>
    <t>795 03 00</t>
  </si>
  <si>
    <t>Муниципальная целевая программа "Повышение эффективности использования муниципального имущества и деятельности муниципальных предприятий, хозяйственных обществ, акции которых находятся в муниципальной собственности города Сарова, на 2008-2010 годы"</t>
  </si>
  <si>
    <t>Судебная система</t>
  </si>
  <si>
    <t>001 00 00</t>
  </si>
  <si>
    <t>001 40 00</t>
  </si>
  <si>
    <t xml:space="preserve">Руководство и управление в сфере установленных функций 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</si>
  <si>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
</t>
  </si>
  <si>
    <t xml:space="preserve">Дворцы и дома культуры, другие учреждения культуры и средств массовой информации
</t>
  </si>
  <si>
    <t xml:space="preserve">Обеспечение деятельности подведомственных учреждений
</t>
  </si>
  <si>
    <t>218 00 00</t>
  </si>
  <si>
    <t>218 01 00</t>
  </si>
  <si>
    <t xml:space="preserve">Мероприятия по предупреждению и ликвидации последствий чрезвычайных ситуаций и стихийных бедствий
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</si>
  <si>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</si>
  <si>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527 00 00</t>
  </si>
  <si>
    <t>527 01 00</t>
  </si>
  <si>
    <t>527 02 00</t>
  </si>
  <si>
    <t>527 06 00</t>
  </si>
  <si>
    <t>795 04 03</t>
  </si>
  <si>
    <t>Целевая муниципальная программа предоставления социальных выплат на приобретение (строительство) жилья за счет средств городского бюджета отдельным категориям работников органов государственной власти, органов местного самоуправления и муниципальных учреждений города Сарова</t>
  </si>
  <si>
    <t>514 00 00</t>
  </si>
  <si>
    <t>514 01 00</t>
  </si>
  <si>
    <t xml:space="preserve">Реализация государственных функций в области социальной политики
</t>
  </si>
  <si>
    <t xml:space="preserve">Мероприятия в области социальной политики
</t>
  </si>
  <si>
    <t>247 00 00</t>
  </si>
  <si>
    <t>247 99 00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</si>
  <si>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</si>
  <si>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>436 00 00</t>
  </si>
  <si>
    <t>436 02 00</t>
  </si>
  <si>
    <t xml:space="preserve">Мероприятия в области образования
</t>
  </si>
  <si>
    <t xml:space="preserve">Внедрение инновационных образовательных программ
</t>
  </si>
  <si>
    <t xml:space="preserve">11 </t>
  </si>
  <si>
    <t xml:space="preserve">Бюджетные инвестиции в объекты капитального строительства собственности муниципальных образований
</t>
  </si>
  <si>
    <t>Развитие и поддержка социальной и инженерной инфраструктуры закрытых  административно-территориальных образований</t>
  </si>
  <si>
    <t>Государственная  поддержка в сфере культуры, кинематографии, средств массовой информации</t>
  </si>
  <si>
    <t>Государственная  поддержка в сфере культуры, кинематографии,средств массовой информации</t>
  </si>
  <si>
    <t>Иные межбюджетные трансферты</t>
  </si>
  <si>
    <t>Комплексная целевая программа "Молодежь Сарова 2006-2010"</t>
  </si>
  <si>
    <t>Проведение выборов и референдумов</t>
  </si>
  <si>
    <t>Мероприятия в области здравоохранения, спорта и физической культуры, туризма</t>
  </si>
  <si>
    <t xml:space="preserve">Субсидии на обеспечение жильем </t>
  </si>
  <si>
    <t>Субсидии на обеспечение жильем</t>
  </si>
  <si>
    <t>450 06 00</t>
  </si>
  <si>
    <t>522 13 04</t>
  </si>
  <si>
    <t>522 47 00</t>
  </si>
  <si>
    <t>436 09 00</t>
  </si>
  <si>
    <t>512 00 00</t>
  </si>
  <si>
    <t>512 97 00</t>
  </si>
  <si>
    <t>Комплектование книжных фондов библиотек муниципальных образований</t>
  </si>
  <si>
    <t>Областная целевая межведомственная программа "Дети-сироты" на 2006-2010 годы</t>
  </si>
  <si>
    <t>Областная целевая программа "Развитие сети дорог и благоустройство в границах муниципальных образований Нижегородской области на 2008 год"</t>
  </si>
  <si>
    <t>Проведение мероприятий для детей и молодежи</t>
  </si>
  <si>
    <t>Физкультурно-оздоровительная работа и спортивные мероприятия</t>
  </si>
  <si>
    <t>"О бюджете города Сарова на 2008 год"</t>
  </si>
  <si>
    <t>в ред.решения от 18.12.2008 №128/4-гд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</si>
</sst>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4" fillId="2" borderId="0" xfId="0" applyNumberFormat="1" applyFont="1" applyFill="1" applyAlignment="1">
      <alignment horizontal="right"/>
    </xf>
    <xf numFmtId="0" fontId="5" fillId="0" borderId="1" xfId="0" applyFont="1" applyBorder="1" applyAlignment="1">
      <alignment horizontal="justify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49" fontId="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49" fontId="9" fillId="2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 vertical="top"/>
    </xf>
    <xf numFmtId="49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9" fontId="10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49" fontId="11" fillId="2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1" xfId="0" applyNumberForma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0" fontId="8" fillId="0" borderId="1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/>
    </xf>
    <xf numFmtId="49" fontId="0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justify" vertical="top" wrapText="1"/>
    </xf>
    <xf numFmtId="49" fontId="0" fillId="3" borderId="1" xfId="0" applyNumberFormat="1" applyFont="1" applyFill="1" applyBorder="1" applyAlignment="1">
      <alignment horizontal="center" vertical="top"/>
    </xf>
    <xf numFmtId="4" fontId="0" fillId="3" borderId="1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/>
    </xf>
    <xf numFmtId="0" fontId="0" fillId="3" borderId="1" xfId="0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Alignment="1">
      <alignment/>
    </xf>
    <xf numFmtId="49" fontId="11" fillId="3" borderId="0" xfId="0" applyNumberFormat="1" applyFont="1" applyFill="1" applyAlignment="1">
      <alignment horizontal="right"/>
    </xf>
    <xf numFmtId="0" fontId="6" fillId="3" borderId="1" xfId="0" applyFont="1" applyFill="1" applyBorder="1" applyAlignment="1">
      <alignment horizontal="justify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/>
    </xf>
    <xf numFmtId="0" fontId="3" fillId="3" borderId="1" xfId="0" applyFont="1" applyFill="1" applyBorder="1" applyAlignment="1">
      <alignment horizontal="center" vertical="top"/>
    </xf>
    <xf numFmtId="0" fontId="0" fillId="3" borderId="0" xfId="0" applyFill="1" applyAlignment="1">
      <alignment/>
    </xf>
    <xf numFmtId="49" fontId="4" fillId="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8"/>
  <sheetViews>
    <sheetView tabSelected="1" zoomScaleSheetLayoutView="75" workbookViewId="0" topLeftCell="A1">
      <selection activeCell="E2" sqref="E2"/>
    </sheetView>
  </sheetViews>
  <sheetFormatPr defaultColWidth="9.00390625" defaultRowHeight="12.75"/>
  <cols>
    <col min="1" max="1" width="4.375" style="26" customWidth="1"/>
    <col min="2" max="2" width="33.75390625" style="27" customWidth="1"/>
    <col min="3" max="3" width="5.375" style="97" customWidth="1"/>
    <col min="4" max="4" width="7.00390625" style="26" customWidth="1"/>
    <col min="5" max="5" width="10.00390625" style="26" customWidth="1"/>
    <col min="6" max="6" width="10.25390625" style="26" customWidth="1"/>
    <col min="7" max="7" width="9.125" style="26" customWidth="1"/>
    <col min="8" max="8" width="15.25390625" style="79" customWidth="1"/>
    <col min="9" max="14" width="9.125" style="19" customWidth="1"/>
    <col min="15" max="15" width="10.875" style="19" customWidth="1"/>
    <col min="16" max="16" width="5.125" style="19" customWidth="1"/>
    <col min="17" max="17" width="10.125" style="19" customWidth="1"/>
    <col min="18" max="18" width="9.125" style="28" customWidth="1"/>
    <col min="19" max="16384" width="9.125" style="19" customWidth="1"/>
  </cols>
  <sheetData>
    <row r="1" ht="14.25" customHeight="1">
      <c r="G1" s="26" t="s">
        <v>251</v>
      </c>
    </row>
    <row r="2" ht="12.75">
      <c r="G2" s="26" t="s">
        <v>199</v>
      </c>
    </row>
    <row r="3" ht="12.75">
      <c r="G3" s="26" t="s">
        <v>365</v>
      </c>
    </row>
    <row r="4" spans="6:8" ht="12.75">
      <c r="F4" s="132" t="s">
        <v>366</v>
      </c>
      <c r="G4" s="132"/>
      <c r="H4" s="132"/>
    </row>
    <row r="6" spans="1:8" ht="12.75">
      <c r="A6" s="133"/>
      <c r="B6" s="133"/>
      <c r="C6" s="133"/>
      <c r="D6" s="133"/>
      <c r="E6" s="133"/>
      <c r="F6" s="133"/>
      <c r="G6" s="133"/>
      <c r="H6" s="133"/>
    </row>
    <row r="7" spans="1:8" ht="12.75">
      <c r="A7" s="133" t="s">
        <v>247</v>
      </c>
      <c r="B7" s="133"/>
      <c r="C7" s="133"/>
      <c r="D7" s="133"/>
      <c r="E7" s="133"/>
      <c r="F7" s="133"/>
      <c r="G7" s="133"/>
      <c r="H7" s="133"/>
    </row>
    <row r="8" spans="1:8" ht="12.75">
      <c r="A8" s="133"/>
      <c r="B8" s="133"/>
      <c r="C8" s="133"/>
      <c r="D8" s="133"/>
      <c r="E8" s="133"/>
      <c r="F8" s="133"/>
      <c r="G8" s="133"/>
      <c r="H8" s="133"/>
    </row>
    <row r="9" ht="12.75">
      <c r="H9" s="110" t="s">
        <v>283</v>
      </c>
    </row>
    <row r="10" spans="1:8" ht="12.75" customHeight="1">
      <c r="A10" s="141" t="s">
        <v>0</v>
      </c>
      <c r="B10" s="139" t="s">
        <v>200</v>
      </c>
      <c r="C10" s="136" t="s">
        <v>201</v>
      </c>
      <c r="D10" s="137"/>
      <c r="E10" s="138"/>
      <c r="F10" s="141" t="s">
        <v>202</v>
      </c>
      <c r="G10" s="141" t="s">
        <v>203</v>
      </c>
      <c r="H10" s="134" t="s">
        <v>282</v>
      </c>
    </row>
    <row r="11" spans="1:8" ht="12.75">
      <c r="A11" s="142"/>
      <c r="B11" s="140"/>
      <c r="C11" s="7"/>
      <c r="D11" s="53" t="s">
        <v>1</v>
      </c>
      <c r="E11" s="53" t="s">
        <v>204</v>
      </c>
      <c r="F11" s="142"/>
      <c r="G11" s="142"/>
      <c r="H11" s="135"/>
    </row>
    <row r="12" spans="1:18" s="30" customFormat="1" ht="16.5" customHeight="1">
      <c r="A12" s="29">
        <v>1</v>
      </c>
      <c r="B12" s="114" t="s">
        <v>205</v>
      </c>
      <c r="C12" s="98" t="s">
        <v>250</v>
      </c>
      <c r="D12" s="42"/>
      <c r="E12" s="42"/>
      <c r="F12" s="29"/>
      <c r="G12" s="29"/>
      <c r="H12" s="80">
        <f>H13+H46+H85+H96+H53+H63+H41</f>
        <v>374457666.56</v>
      </c>
      <c r="J12" s="31"/>
      <c r="K12" s="31"/>
      <c r="L12" s="31"/>
      <c r="M12" s="31"/>
      <c r="N12" s="31"/>
      <c r="O12" s="31"/>
      <c r="R12" s="32"/>
    </row>
    <row r="13" spans="1:8" s="35" customFormat="1" ht="15.75" customHeight="1">
      <c r="A13" s="106"/>
      <c r="B13" s="33" t="s">
        <v>213</v>
      </c>
      <c r="C13" s="34"/>
      <c r="D13" s="34" t="s">
        <v>2</v>
      </c>
      <c r="E13" s="34" t="s">
        <v>3</v>
      </c>
      <c r="F13" s="34" t="s">
        <v>4</v>
      </c>
      <c r="G13" s="34" t="s">
        <v>5</v>
      </c>
      <c r="H13" s="81">
        <f>H14+H20+H24</f>
        <v>91431174.56</v>
      </c>
    </row>
    <row r="14" spans="1:8" s="12" customFormat="1" ht="82.5" customHeight="1">
      <c r="A14" s="106"/>
      <c r="B14" s="37" t="s">
        <v>21</v>
      </c>
      <c r="C14" s="38"/>
      <c r="D14" s="38" t="s">
        <v>2</v>
      </c>
      <c r="E14" s="34" t="s">
        <v>22</v>
      </c>
      <c r="F14" s="34" t="s">
        <v>4</v>
      </c>
      <c r="G14" s="34" t="s">
        <v>5</v>
      </c>
      <c r="H14" s="81">
        <f>H15</f>
        <v>85076481.06</v>
      </c>
    </row>
    <row r="15" spans="1:8" s="12" customFormat="1" ht="68.25" customHeight="1">
      <c r="A15" s="108"/>
      <c r="B15" s="4" t="s">
        <v>8</v>
      </c>
      <c r="C15" s="5"/>
      <c r="D15" s="5" t="s">
        <v>2</v>
      </c>
      <c r="E15" s="5" t="s">
        <v>22</v>
      </c>
      <c r="F15" s="5" t="s">
        <v>9</v>
      </c>
      <c r="G15" s="5" t="s">
        <v>5</v>
      </c>
      <c r="H15" s="82">
        <f>H16+H18</f>
        <v>85076481.06</v>
      </c>
    </row>
    <row r="16" spans="1:8" s="12" customFormat="1" ht="15.75" customHeight="1">
      <c r="A16" s="108"/>
      <c r="B16" s="4" t="s">
        <v>17</v>
      </c>
      <c r="C16" s="5"/>
      <c r="D16" s="5" t="s">
        <v>2</v>
      </c>
      <c r="E16" s="5" t="s">
        <v>22</v>
      </c>
      <c r="F16" s="5" t="s">
        <v>18</v>
      </c>
      <c r="G16" s="5" t="s">
        <v>5</v>
      </c>
      <c r="H16" s="82">
        <f>H17</f>
        <v>83455181.06</v>
      </c>
    </row>
    <row r="17" spans="1:8" s="12" customFormat="1" ht="30.75" customHeight="1">
      <c r="A17" s="108"/>
      <c r="B17" s="4" t="s">
        <v>12</v>
      </c>
      <c r="C17" s="5"/>
      <c r="D17" s="5" t="s">
        <v>2</v>
      </c>
      <c r="E17" s="5" t="s">
        <v>22</v>
      </c>
      <c r="F17" s="5" t="s">
        <v>18</v>
      </c>
      <c r="G17" s="5" t="s">
        <v>13</v>
      </c>
      <c r="H17" s="82">
        <v>83455181.06</v>
      </c>
    </row>
    <row r="18" spans="1:8" s="12" customFormat="1" ht="49.5" customHeight="1">
      <c r="A18" s="108"/>
      <c r="B18" s="4" t="s">
        <v>23</v>
      </c>
      <c r="C18" s="5"/>
      <c r="D18" s="5" t="s">
        <v>2</v>
      </c>
      <c r="E18" s="5" t="s">
        <v>22</v>
      </c>
      <c r="F18" s="5" t="s">
        <v>24</v>
      </c>
      <c r="G18" s="5" t="s">
        <v>5</v>
      </c>
      <c r="H18" s="82">
        <f>H19</f>
        <v>1621300</v>
      </c>
    </row>
    <row r="19" spans="1:8" s="12" customFormat="1" ht="30" customHeight="1">
      <c r="A19" s="108"/>
      <c r="B19" s="4" t="s">
        <v>12</v>
      </c>
      <c r="C19" s="5"/>
      <c r="D19" s="5" t="s">
        <v>2</v>
      </c>
      <c r="E19" s="5" t="s">
        <v>22</v>
      </c>
      <c r="F19" s="5" t="s">
        <v>24</v>
      </c>
      <c r="G19" s="5" t="s">
        <v>13</v>
      </c>
      <c r="H19" s="82">
        <v>1621300</v>
      </c>
    </row>
    <row r="20" spans="1:8" s="12" customFormat="1" ht="19.5" customHeight="1">
      <c r="A20" s="108"/>
      <c r="B20" s="57" t="s">
        <v>315</v>
      </c>
      <c r="C20" s="34"/>
      <c r="D20" s="34" t="s">
        <v>2</v>
      </c>
      <c r="E20" s="34" t="s">
        <v>97</v>
      </c>
      <c r="F20" s="34" t="s">
        <v>4</v>
      </c>
      <c r="G20" s="34" t="s">
        <v>5</v>
      </c>
      <c r="H20" s="81">
        <f>H21</f>
        <v>24354.5</v>
      </c>
    </row>
    <row r="21" spans="1:8" s="12" customFormat="1" ht="30" customHeight="1">
      <c r="A21" s="108"/>
      <c r="B21" s="4" t="s">
        <v>318</v>
      </c>
      <c r="C21" s="5"/>
      <c r="D21" s="5" t="s">
        <v>2</v>
      </c>
      <c r="E21" s="5" t="s">
        <v>97</v>
      </c>
      <c r="F21" s="5" t="s">
        <v>316</v>
      </c>
      <c r="G21" s="5" t="s">
        <v>5</v>
      </c>
      <c r="H21" s="82">
        <f>H22</f>
        <v>24354.5</v>
      </c>
    </row>
    <row r="22" spans="1:8" s="12" customFormat="1" ht="69" customHeight="1">
      <c r="A22" s="108"/>
      <c r="B22" s="4" t="s">
        <v>319</v>
      </c>
      <c r="C22" s="5"/>
      <c r="D22" s="5" t="s">
        <v>2</v>
      </c>
      <c r="E22" s="5" t="s">
        <v>97</v>
      </c>
      <c r="F22" s="5" t="s">
        <v>317</v>
      </c>
      <c r="G22" s="5" t="s">
        <v>5</v>
      </c>
      <c r="H22" s="82">
        <f>H23</f>
        <v>24354.5</v>
      </c>
    </row>
    <row r="23" spans="1:8" s="12" customFormat="1" ht="30" customHeight="1">
      <c r="A23" s="108"/>
      <c r="B23" s="4" t="s">
        <v>12</v>
      </c>
      <c r="C23" s="5"/>
      <c r="D23" s="5" t="s">
        <v>2</v>
      </c>
      <c r="E23" s="5" t="s">
        <v>97</v>
      </c>
      <c r="F23" s="5" t="s">
        <v>317</v>
      </c>
      <c r="G23" s="5" t="s">
        <v>13</v>
      </c>
      <c r="H23" s="82">
        <f>24354.5</f>
        <v>24354.5</v>
      </c>
    </row>
    <row r="24" spans="1:18" s="30" customFormat="1" ht="30.75" customHeight="1">
      <c r="A24" s="56"/>
      <c r="B24" s="57" t="s">
        <v>34</v>
      </c>
      <c r="C24" s="99"/>
      <c r="D24" s="58" t="s">
        <v>2</v>
      </c>
      <c r="E24" s="58" t="s">
        <v>35</v>
      </c>
      <c r="F24" s="58" t="s">
        <v>4</v>
      </c>
      <c r="G24" s="58" t="s">
        <v>5</v>
      </c>
      <c r="H24" s="93">
        <f>H25+H28+H31+H34</f>
        <v>6330339</v>
      </c>
      <c r="R24" s="32"/>
    </row>
    <row r="25" spans="1:8" s="14" customFormat="1" ht="60" customHeight="1">
      <c r="A25" s="109"/>
      <c r="B25" s="4" t="s">
        <v>41</v>
      </c>
      <c r="C25" s="5"/>
      <c r="D25" s="5" t="s">
        <v>2</v>
      </c>
      <c r="E25" s="5" t="s">
        <v>35</v>
      </c>
      <c r="F25" s="5" t="s">
        <v>42</v>
      </c>
      <c r="G25" s="5" t="s">
        <v>5</v>
      </c>
      <c r="H25" s="82">
        <f>H26</f>
        <v>10000</v>
      </c>
    </row>
    <row r="26" spans="1:8" s="14" customFormat="1" ht="54" customHeight="1">
      <c r="A26" s="109"/>
      <c r="B26" s="4" t="s">
        <v>43</v>
      </c>
      <c r="C26" s="5"/>
      <c r="D26" s="5" t="s">
        <v>2</v>
      </c>
      <c r="E26" s="5" t="s">
        <v>35</v>
      </c>
      <c r="F26" s="5" t="s">
        <v>44</v>
      </c>
      <c r="G26" s="5" t="s">
        <v>5</v>
      </c>
      <c r="H26" s="82">
        <f>H27</f>
        <v>10000</v>
      </c>
    </row>
    <row r="27" spans="1:8" s="12" customFormat="1" ht="30" customHeight="1">
      <c r="A27" s="108"/>
      <c r="B27" s="4" t="s">
        <v>12</v>
      </c>
      <c r="C27" s="5"/>
      <c r="D27" s="5" t="s">
        <v>2</v>
      </c>
      <c r="E27" s="5" t="s">
        <v>35</v>
      </c>
      <c r="F27" s="5" t="s">
        <v>44</v>
      </c>
      <c r="G27" s="5" t="s">
        <v>13</v>
      </c>
      <c r="H27" s="82">
        <v>10000</v>
      </c>
    </row>
    <row r="28" spans="1:8" s="12" customFormat="1" ht="49.5" customHeight="1">
      <c r="A28" s="108"/>
      <c r="B28" s="4" t="s">
        <v>45</v>
      </c>
      <c r="C28" s="5"/>
      <c r="D28" s="5" t="s">
        <v>2</v>
      </c>
      <c r="E28" s="5" t="s">
        <v>35</v>
      </c>
      <c r="F28" s="5" t="s">
        <v>46</v>
      </c>
      <c r="G28" s="5" t="s">
        <v>5</v>
      </c>
      <c r="H28" s="82">
        <f>H29</f>
        <v>240000</v>
      </c>
    </row>
    <row r="29" spans="1:8" s="12" customFormat="1" ht="30.75" customHeight="1">
      <c r="A29" s="108"/>
      <c r="B29" s="4" t="s">
        <v>47</v>
      </c>
      <c r="C29" s="5"/>
      <c r="D29" s="5" t="s">
        <v>48</v>
      </c>
      <c r="E29" s="5" t="s">
        <v>35</v>
      </c>
      <c r="F29" s="5" t="s">
        <v>49</v>
      </c>
      <c r="G29" s="5" t="s">
        <v>5</v>
      </c>
      <c r="H29" s="82">
        <f>H30</f>
        <v>240000</v>
      </c>
    </row>
    <row r="30" spans="1:8" s="12" customFormat="1" ht="30.75" customHeight="1">
      <c r="A30" s="108"/>
      <c r="B30" s="4" t="s">
        <v>12</v>
      </c>
      <c r="C30" s="5"/>
      <c r="D30" s="5" t="s">
        <v>2</v>
      </c>
      <c r="E30" s="5" t="s">
        <v>35</v>
      </c>
      <c r="F30" s="5" t="s">
        <v>49</v>
      </c>
      <c r="G30" s="5" t="s">
        <v>13</v>
      </c>
      <c r="H30" s="82">
        <v>240000</v>
      </c>
    </row>
    <row r="31" spans="1:8" s="12" customFormat="1" ht="42" customHeight="1">
      <c r="A31" s="108"/>
      <c r="B31" s="4" t="s">
        <v>320</v>
      </c>
      <c r="C31" s="5"/>
      <c r="D31" s="5" t="s">
        <v>2</v>
      </c>
      <c r="E31" s="5" t="s">
        <v>35</v>
      </c>
      <c r="F31" s="5" t="s">
        <v>166</v>
      </c>
      <c r="G31" s="5" t="s">
        <v>5</v>
      </c>
      <c r="H31" s="82">
        <f>H32</f>
        <v>4665300</v>
      </c>
    </row>
    <row r="32" spans="1:8" s="12" customFormat="1" ht="30.75" customHeight="1">
      <c r="A32" s="108"/>
      <c r="B32" s="4" t="s">
        <v>321</v>
      </c>
      <c r="C32" s="5"/>
      <c r="D32" s="5" t="s">
        <v>2</v>
      </c>
      <c r="E32" s="5" t="s">
        <v>35</v>
      </c>
      <c r="F32" s="5" t="s">
        <v>167</v>
      </c>
      <c r="G32" s="5" t="s">
        <v>5</v>
      </c>
      <c r="H32" s="82">
        <f>H33</f>
        <v>4665300</v>
      </c>
    </row>
    <row r="33" spans="1:8" s="12" customFormat="1" ht="30.75" customHeight="1">
      <c r="A33" s="108"/>
      <c r="B33" s="4" t="s">
        <v>39</v>
      </c>
      <c r="C33" s="5"/>
      <c r="D33" s="5" t="s">
        <v>2</v>
      </c>
      <c r="E33" s="5" t="s">
        <v>35</v>
      </c>
      <c r="F33" s="5" t="s">
        <v>167</v>
      </c>
      <c r="G33" s="5" t="s">
        <v>40</v>
      </c>
      <c r="H33" s="82">
        <f>4665300</f>
        <v>4665300</v>
      </c>
    </row>
    <row r="34" spans="1:8" s="12" customFormat="1" ht="81" customHeight="1">
      <c r="A34" s="108"/>
      <c r="B34" s="4" t="s">
        <v>305</v>
      </c>
      <c r="C34" s="5"/>
      <c r="D34" s="5" t="s">
        <v>2</v>
      </c>
      <c r="E34" s="5" t="s">
        <v>35</v>
      </c>
      <c r="F34" s="5" t="s">
        <v>326</v>
      </c>
      <c r="G34" s="5" t="s">
        <v>5</v>
      </c>
      <c r="H34" s="82">
        <f>H35+H37+H39</f>
        <v>1415039</v>
      </c>
    </row>
    <row r="35" spans="1:8" s="12" customFormat="1" ht="50.25" customHeight="1">
      <c r="A35" s="108"/>
      <c r="B35" s="4" t="s">
        <v>306</v>
      </c>
      <c r="C35" s="5"/>
      <c r="D35" s="5" t="s">
        <v>2</v>
      </c>
      <c r="E35" s="5" t="s">
        <v>35</v>
      </c>
      <c r="F35" s="5" t="s">
        <v>327</v>
      </c>
      <c r="G35" s="5" t="s">
        <v>5</v>
      </c>
      <c r="H35" s="82">
        <f>H36</f>
        <v>154000</v>
      </c>
    </row>
    <row r="36" spans="1:8" s="12" customFormat="1" ht="30.75" customHeight="1">
      <c r="A36" s="108"/>
      <c r="B36" s="8" t="s">
        <v>39</v>
      </c>
      <c r="C36" s="5"/>
      <c r="D36" s="5" t="s">
        <v>2</v>
      </c>
      <c r="E36" s="5" t="s">
        <v>35</v>
      </c>
      <c r="F36" s="5" t="s">
        <v>327</v>
      </c>
      <c r="G36" s="5" t="s">
        <v>40</v>
      </c>
      <c r="H36" s="82">
        <v>154000</v>
      </c>
    </row>
    <row r="37" spans="1:8" s="12" customFormat="1" ht="78" customHeight="1">
      <c r="A37" s="108"/>
      <c r="B37" s="4" t="s">
        <v>304</v>
      </c>
      <c r="C37" s="5"/>
      <c r="D37" s="5" t="s">
        <v>2</v>
      </c>
      <c r="E37" s="5" t="s">
        <v>35</v>
      </c>
      <c r="F37" s="5" t="s">
        <v>328</v>
      </c>
      <c r="G37" s="5" t="s">
        <v>5</v>
      </c>
      <c r="H37" s="82">
        <f>H38</f>
        <v>461039</v>
      </c>
    </row>
    <row r="38" spans="1:8" s="12" customFormat="1" ht="30.75" customHeight="1">
      <c r="A38" s="108"/>
      <c r="B38" s="8" t="s">
        <v>39</v>
      </c>
      <c r="C38" s="5"/>
      <c r="D38" s="5" t="s">
        <v>2</v>
      </c>
      <c r="E38" s="5" t="s">
        <v>35</v>
      </c>
      <c r="F38" s="5" t="s">
        <v>328</v>
      </c>
      <c r="G38" s="5" t="s">
        <v>40</v>
      </c>
      <c r="H38" s="82">
        <v>461039</v>
      </c>
    </row>
    <row r="39" spans="1:8" s="12" customFormat="1" ht="60" customHeight="1">
      <c r="A39" s="108"/>
      <c r="B39" s="4" t="s">
        <v>307</v>
      </c>
      <c r="C39" s="5"/>
      <c r="D39" s="5" t="s">
        <v>2</v>
      </c>
      <c r="E39" s="5" t="s">
        <v>35</v>
      </c>
      <c r="F39" s="5" t="s">
        <v>329</v>
      </c>
      <c r="G39" s="5" t="s">
        <v>5</v>
      </c>
      <c r="H39" s="82">
        <f>H40</f>
        <v>800000</v>
      </c>
    </row>
    <row r="40" spans="1:8" s="12" customFormat="1" ht="30.75" customHeight="1">
      <c r="A40" s="108"/>
      <c r="B40" s="8" t="s">
        <v>12</v>
      </c>
      <c r="C40" s="5"/>
      <c r="D40" s="5" t="s">
        <v>2</v>
      </c>
      <c r="E40" s="5" t="s">
        <v>35</v>
      </c>
      <c r="F40" s="5" t="s">
        <v>329</v>
      </c>
      <c r="G40" s="5" t="s">
        <v>13</v>
      </c>
      <c r="H40" s="82">
        <v>800000</v>
      </c>
    </row>
    <row r="41" spans="1:8" s="12" customFormat="1" ht="32.25" customHeight="1">
      <c r="A41" s="108"/>
      <c r="B41" s="37" t="s">
        <v>243</v>
      </c>
      <c r="C41" s="34"/>
      <c r="D41" s="34" t="s">
        <v>15</v>
      </c>
      <c r="E41" s="34" t="s">
        <v>3</v>
      </c>
      <c r="F41" s="34" t="s">
        <v>4</v>
      </c>
      <c r="G41" s="34" t="s">
        <v>5</v>
      </c>
      <c r="H41" s="81">
        <f>H42</f>
        <v>37350</v>
      </c>
    </row>
    <row r="42" spans="1:8" s="14" customFormat="1" ht="66" customHeight="1">
      <c r="A42" s="107"/>
      <c r="B42" s="13" t="s">
        <v>246</v>
      </c>
      <c r="C42" s="5"/>
      <c r="D42" s="5" t="s">
        <v>15</v>
      </c>
      <c r="E42" s="5" t="s">
        <v>71</v>
      </c>
      <c r="F42" s="5" t="s">
        <v>4</v>
      </c>
      <c r="G42" s="5" t="s">
        <v>5</v>
      </c>
      <c r="H42" s="82">
        <f>H43</f>
        <v>37350</v>
      </c>
    </row>
    <row r="43" spans="1:8" s="12" customFormat="1" ht="55.5" customHeight="1">
      <c r="A43" s="108"/>
      <c r="B43" s="8" t="s">
        <v>324</v>
      </c>
      <c r="C43" s="5"/>
      <c r="D43" s="5" t="s">
        <v>15</v>
      </c>
      <c r="E43" s="5" t="s">
        <v>71</v>
      </c>
      <c r="F43" s="5" t="s">
        <v>322</v>
      </c>
      <c r="G43" s="5" t="s">
        <v>5</v>
      </c>
      <c r="H43" s="82">
        <f>H44</f>
        <v>37350</v>
      </c>
    </row>
    <row r="44" spans="1:8" s="12" customFormat="1" ht="54" customHeight="1">
      <c r="A44" s="108"/>
      <c r="B44" s="8" t="s">
        <v>325</v>
      </c>
      <c r="C44" s="5"/>
      <c r="D44" s="5" t="s">
        <v>15</v>
      </c>
      <c r="E44" s="5" t="s">
        <v>71</v>
      </c>
      <c r="F44" s="5" t="s">
        <v>323</v>
      </c>
      <c r="G44" s="5" t="s">
        <v>5</v>
      </c>
      <c r="H44" s="82">
        <f>H45</f>
        <v>37350</v>
      </c>
    </row>
    <row r="45" spans="1:8" s="12" customFormat="1" ht="30.75" customHeight="1">
      <c r="A45" s="108"/>
      <c r="B45" s="8" t="s">
        <v>12</v>
      </c>
      <c r="C45" s="5"/>
      <c r="D45" s="5" t="s">
        <v>15</v>
      </c>
      <c r="E45" s="5" t="s">
        <v>71</v>
      </c>
      <c r="F45" s="5" t="s">
        <v>323</v>
      </c>
      <c r="G45" s="5" t="s">
        <v>13</v>
      </c>
      <c r="H45" s="82">
        <f>37350</f>
        <v>37350</v>
      </c>
    </row>
    <row r="46" spans="1:8" s="3" customFormat="1" ht="17.25" customHeight="1">
      <c r="A46" s="108"/>
      <c r="B46" s="59" t="s">
        <v>207</v>
      </c>
      <c r="C46" s="39"/>
      <c r="D46" s="39" t="s">
        <v>22</v>
      </c>
      <c r="E46" s="39" t="s">
        <v>3</v>
      </c>
      <c r="F46" s="39" t="s">
        <v>4</v>
      </c>
      <c r="G46" s="34" t="s">
        <v>5</v>
      </c>
      <c r="H46" s="81">
        <f>H47</f>
        <v>11400000</v>
      </c>
    </row>
    <row r="47" spans="1:8" s="14" customFormat="1" ht="33" customHeight="1">
      <c r="A47" s="107"/>
      <c r="B47" s="13" t="s">
        <v>93</v>
      </c>
      <c r="C47" s="18"/>
      <c r="D47" s="18" t="s">
        <v>22</v>
      </c>
      <c r="E47" s="18" t="s">
        <v>28</v>
      </c>
      <c r="F47" s="18" t="s">
        <v>94</v>
      </c>
      <c r="G47" s="5" t="s">
        <v>5</v>
      </c>
      <c r="H47" s="82">
        <f>H48</f>
        <v>11400000</v>
      </c>
    </row>
    <row r="48" spans="1:8" s="12" customFormat="1" ht="30" customHeight="1">
      <c r="A48" s="108"/>
      <c r="B48" s="8" t="s">
        <v>65</v>
      </c>
      <c r="C48" s="7"/>
      <c r="D48" s="7" t="s">
        <v>22</v>
      </c>
      <c r="E48" s="7" t="s">
        <v>28</v>
      </c>
      <c r="F48" s="7" t="s">
        <v>66</v>
      </c>
      <c r="G48" s="7" t="s">
        <v>5</v>
      </c>
      <c r="H48" s="83">
        <f>H49+H51</f>
        <v>11400000</v>
      </c>
    </row>
    <row r="49" spans="1:8" s="12" customFormat="1" ht="45" customHeight="1">
      <c r="A49" s="108"/>
      <c r="B49" s="8" t="s">
        <v>95</v>
      </c>
      <c r="C49" s="7"/>
      <c r="D49" s="7" t="s">
        <v>22</v>
      </c>
      <c r="E49" s="7" t="s">
        <v>28</v>
      </c>
      <c r="F49" s="7" t="s">
        <v>96</v>
      </c>
      <c r="G49" s="7" t="s">
        <v>5</v>
      </c>
      <c r="H49" s="83">
        <f>H50</f>
        <v>9000000</v>
      </c>
    </row>
    <row r="50" spans="1:8" s="30" customFormat="1" ht="25.5">
      <c r="A50" s="56"/>
      <c r="B50" s="13" t="s">
        <v>12</v>
      </c>
      <c r="C50" s="18"/>
      <c r="D50" s="18" t="s">
        <v>22</v>
      </c>
      <c r="E50" s="18" t="s">
        <v>28</v>
      </c>
      <c r="F50" s="7" t="s">
        <v>96</v>
      </c>
      <c r="G50" s="7" t="s">
        <v>13</v>
      </c>
      <c r="H50" s="83">
        <v>9000000</v>
      </c>
    </row>
    <row r="51" spans="1:8" s="30" customFormat="1" ht="114.75">
      <c r="A51" s="56"/>
      <c r="B51" s="13" t="s">
        <v>314</v>
      </c>
      <c r="C51" s="18"/>
      <c r="D51" s="18" t="s">
        <v>22</v>
      </c>
      <c r="E51" s="18" t="s">
        <v>28</v>
      </c>
      <c r="F51" s="7" t="s">
        <v>313</v>
      </c>
      <c r="G51" s="7" t="s">
        <v>5</v>
      </c>
      <c r="H51" s="83">
        <v>2400000</v>
      </c>
    </row>
    <row r="52" spans="1:8" s="30" customFormat="1" ht="25.5">
      <c r="A52" s="56"/>
      <c r="B52" s="13" t="s">
        <v>12</v>
      </c>
      <c r="C52" s="18"/>
      <c r="D52" s="18" t="s">
        <v>22</v>
      </c>
      <c r="E52" s="18" t="s">
        <v>28</v>
      </c>
      <c r="F52" s="7" t="s">
        <v>313</v>
      </c>
      <c r="G52" s="7" t="s">
        <v>13</v>
      </c>
      <c r="H52" s="83">
        <v>2400000</v>
      </c>
    </row>
    <row r="53" spans="1:8" ht="17.25" customHeight="1">
      <c r="A53" s="109"/>
      <c r="B53" s="59" t="s">
        <v>222</v>
      </c>
      <c r="C53" s="39"/>
      <c r="D53" s="39" t="s">
        <v>77</v>
      </c>
      <c r="E53" s="39" t="s">
        <v>3</v>
      </c>
      <c r="F53" s="34" t="s">
        <v>4</v>
      </c>
      <c r="G53" s="34" t="s">
        <v>5</v>
      </c>
      <c r="H53" s="81">
        <f>H54</f>
        <v>59541343</v>
      </c>
    </row>
    <row r="54" spans="1:8" ht="18" customHeight="1">
      <c r="A54" s="109"/>
      <c r="B54" s="37" t="s">
        <v>240</v>
      </c>
      <c r="C54" s="34"/>
      <c r="D54" s="34" t="s">
        <v>77</v>
      </c>
      <c r="E54" s="34" t="s">
        <v>7</v>
      </c>
      <c r="F54" s="34" t="s">
        <v>4</v>
      </c>
      <c r="G54" s="34" t="s">
        <v>5</v>
      </c>
      <c r="H54" s="81">
        <f>H55+H58</f>
        <v>59541343</v>
      </c>
    </row>
    <row r="55" spans="1:8" ht="27.75" customHeight="1">
      <c r="A55" s="109"/>
      <c r="B55" s="4" t="s">
        <v>146</v>
      </c>
      <c r="C55" s="5"/>
      <c r="D55" s="5" t="s">
        <v>77</v>
      </c>
      <c r="E55" s="5" t="s">
        <v>7</v>
      </c>
      <c r="F55" s="5" t="s">
        <v>147</v>
      </c>
      <c r="G55" s="6" t="s">
        <v>5</v>
      </c>
      <c r="H55" s="84">
        <f>H56</f>
        <v>50819800</v>
      </c>
    </row>
    <row r="56" spans="1:18" s="30" customFormat="1" ht="32.25" customHeight="1">
      <c r="A56" s="42"/>
      <c r="B56" s="8" t="s">
        <v>79</v>
      </c>
      <c r="C56" s="22"/>
      <c r="D56" s="7" t="s">
        <v>77</v>
      </c>
      <c r="E56" s="7" t="s">
        <v>7</v>
      </c>
      <c r="F56" s="7" t="s">
        <v>148</v>
      </c>
      <c r="G56" s="7" t="s">
        <v>5</v>
      </c>
      <c r="H56" s="83">
        <f>H57</f>
        <v>50819800</v>
      </c>
      <c r="R56" s="32"/>
    </row>
    <row r="57" spans="1:18" s="30" customFormat="1" ht="27" customHeight="1">
      <c r="A57" s="56"/>
      <c r="B57" s="8" t="s">
        <v>39</v>
      </c>
      <c r="C57" s="22"/>
      <c r="D57" s="7" t="s">
        <v>77</v>
      </c>
      <c r="E57" s="7" t="s">
        <v>7</v>
      </c>
      <c r="F57" s="7" t="s">
        <v>148</v>
      </c>
      <c r="G57" s="7" t="s">
        <v>40</v>
      </c>
      <c r="H57" s="83">
        <v>50819800</v>
      </c>
      <c r="R57" s="32"/>
    </row>
    <row r="58" spans="1:18" s="30" customFormat="1" ht="87" customHeight="1">
      <c r="A58" s="108"/>
      <c r="B58" s="4" t="s">
        <v>305</v>
      </c>
      <c r="C58" s="5"/>
      <c r="D58" s="5" t="s">
        <v>77</v>
      </c>
      <c r="E58" s="5" t="s">
        <v>7</v>
      </c>
      <c r="F58" s="5" t="s">
        <v>326</v>
      </c>
      <c r="G58" s="5" t="s">
        <v>5</v>
      </c>
      <c r="H58" s="83">
        <f>H59+H61</f>
        <v>8721543</v>
      </c>
      <c r="R58" s="32"/>
    </row>
    <row r="59" spans="1:18" s="30" customFormat="1" ht="46.5" customHeight="1">
      <c r="A59" s="108"/>
      <c r="B59" s="4" t="s">
        <v>306</v>
      </c>
      <c r="C59" s="5"/>
      <c r="D59" s="5" t="s">
        <v>77</v>
      </c>
      <c r="E59" s="5" t="s">
        <v>7</v>
      </c>
      <c r="F59" s="5" t="s">
        <v>327</v>
      </c>
      <c r="G59" s="5" t="s">
        <v>5</v>
      </c>
      <c r="H59" s="83">
        <f>H60</f>
        <v>7999600</v>
      </c>
      <c r="R59" s="32"/>
    </row>
    <row r="60" spans="1:18" s="30" customFormat="1" ht="27" customHeight="1">
      <c r="A60" s="108"/>
      <c r="B60" s="8" t="s">
        <v>39</v>
      </c>
      <c r="C60" s="5"/>
      <c r="D60" s="5" t="s">
        <v>77</v>
      </c>
      <c r="E60" s="5" t="s">
        <v>7</v>
      </c>
      <c r="F60" s="5" t="s">
        <v>327</v>
      </c>
      <c r="G60" s="5" t="s">
        <v>40</v>
      </c>
      <c r="H60" s="83">
        <v>7999600</v>
      </c>
      <c r="R60" s="32"/>
    </row>
    <row r="61" spans="1:18" s="30" customFormat="1" ht="81" customHeight="1">
      <c r="A61" s="108"/>
      <c r="B61" s="4" t="s">
        <v>304</v>
      </c>
      <c r="C61" s="5"/>
      <c r="D61" s="5" t="s">
        <v>77</v>
      </c>
      <c r="E61" s="5" t="s">
        <v>7</v>
      </c>
      <c r="F61" s="5" t="s">
        <v>328</v>
      </c>
      <c r="G61" s="5" t="s">
        <v>5</v>
      </c>
      <c r="H61" s="83">
        <f>H62</f>
        <v>721943</v>
      </c>
      <c r="R61" s="32"/>
    </row>
    <row r="62" spans="1:18" s="30" customFormat="1" ht="27" customHeight="1">
      <c r="A62" s="108"/>
      <c r="B62" s="8" t="s">
        <v>39</v>
      </c>
      <c r="C62" s="5"/>
      <c r="D62" s="5" t="s">
        <v>77</v>
      </c>
      <c r="E62" s="5" t="s">
        <v>7</v>
      </c>
      <c r="F62" s="5" t="s">
        <v>328</v>
      </c>
      <c r="G62" s="5" t="s">
        <v>40</v>
      </c>
      <c r="H62" s="83">
        <v>721943</v>
      </c>
      <c r="R62" s="32"/>
    </row>
    <row r="63" spans="1:8" ht="31.5" customHeight="1">
      <c r="A63" s="109"/>
      <c r="B63" s="37" t="s">
        <v>248</v>
      </c>
      <c r="C63" s="34"/>
      <c r="D63" s="34" t="s">
        <v>82</v>
      </c>
      <c r="E63" s="34" t="s">
        <v>3</v>
      </c>
      <c r="F63" s="34" t="s">
        <v>4</v>
      </c>
      <c r="G63" s="34" t="s">
        <v>5</v>
      </c>
      <c r="H63" s="81">
        <f>H64</f>
        <v>84018720</v>
      </c>
    </row>
    <row r="64" spans="1:8" ht="17.25" customHeight="1">
      <c r="A64" s="109"/>
      <c r="B64" s="37" t="s">
        <v>163</v>
      </c>
      <c r="C64" s="34"/>
      <c r="D64" s="34" t="s">
        <v>82</v>
      </c>
      <c r="E64" s="34" t="s">
        <v>2</v>
      </c>
      <c r="F64" s="34" t="s">
        <v>4</v>
      </c>
      <c r="G64" s="34" t="s">
        <v>5</v>
      </c>
      <c r="H64" s="81">
        <f>H65+H68+H71+H74+H80+H77</f>
        <v>84018720</v>
      </c>
    </row>
    <row r="65" spans="1:8" ht="38.25">
      <c r="A65" s="109"/>
      <c r="B65" s="4" t="s">
        <v>165</v>
      </c>
      <c r="C65" s="5"/>
      <c r="D65" s="5" t="s">
        <v>82</v>
      </c>
      <c r="E65" s="5" t="s">
        <v>2</v>
      </c>
      <c r="F65" s="5" t="s">
        <v>166</v>
      </c>
      <c r="G65" s="6" t="s">
        <v>5</v>
      </c>
      <c r="H65" s="84">
        <f>H66</f>
        <v>7409580</v>
      </c>
    </row>
    <row r="66" spans="1:8" ht="32.25" customHeight="1">
      <c r="A66" s="109"/>
      <c r="B66" s="4" t="s">
        <v>79</v>
      </c>
      <c r="C66" s="5"/>
      <c r="D66" s="5" t="s">
        <v>82</v>
      </c>
      <c r="E66" s="5" t="s">
        <v>2</v>
      </c>
      <c r="F66" s="5" t="s">
        <v>167</v>
      </c>
      <c r="G66" s="6" t="s">
        <v>5</v>
      </c>
      <c r="H66" s="84">
        <f>H67</f>
        <v>7409580</v>
      </c>
    </row>
    <row r="67" spans="1:8" ht="36" customHeight="1">
      <c r="A67" s="109"/>
      <c r="B67" s="4" t="s">
        <v>39</v>
      </c>
      <c r="C67" s="5"/>
      <c r="D67" s="5" t="s">
        <v>82</v>
      </c>
      <c r="E67" s="5" t="s">
        <v>2</v>
      </c>
      <c r="F67" s="5" t="s">
        <v>167</v>
      </c>
      <c r="G67" s="6" t="s">
        <v>40</v>
      </c>
      <c r="H67" s="84">
        <f>6759580+650000</f>
        <v>7409580</v>
      </c>
    </row>
    <row r="68" spans="1:18" s="30" customFormat="1" ht="20.25" customHeight="1">
      <c r="A68" s="42"/>
      <c r="B68" s="8" t="s">
        <v>168</v>
      </c>
      <c r="C68" s="22"/>
      <c r="D68" s="7" t="s">
        <v>82</v>
      </c>
      <c r="E68" s="7" t="s">
        <v>2</v>
      </c>
      <c r="F68" s="7" t="s">
        <v>169</v>
      </c>
      <c r="G68" s="7" t="s">
        <v>5</v>
      </c>
      <c r="H68" s="83">
        <f>H69</f>
        <v>7372930</v>
      </c>
      <c r="R68" s="32"/>
    </row>
    <row r="69" spans="1:18" s="30" customFormat="1" ht="33" customHeight="1">
      <c r="A69" s="56"/>
      <c r="B69" s="8" t="s">
        <v>79</v>
      </c>
      <c r="C69" s="22"/>
      <c r="D69" s="7" t="s">
        <v>82</v>
      </c>
      <c r="E69" s="7" t="s">
        <v>2</v>
      </c>
      <c r="F69" s="7" t="s">
        <v>170</v>
      </c>
      <c r="G69" s="7" t="s">
        <v>5</v>
      </c>
      <c r="H69" s="83">
        <f>H70</f>
        <v>7372930</v>
      </c>
      <c r="R69" s="32"/>
    </row>
    <row r="70" spans="1:8" ht="30" customHeight="1">
      <c r="A70" s="53"/>
      <c r="B70" s="8" t="s">
        <v>39</v>
      </c>
      <c r="C70" s="100"/>
      <c r="D70" s="7" t="s">
        <v>82</v>
      </c>
      <c r="E70" s="7" t="s">
        <v>2</v>
      </c>
      <c r="F70" s="7" t="s">
        <v>170</v>
      </c>
      <c r="G70" s="7" t="s">
        <v>40</v>
      </c>
      <c r="H70" s="83">
        <v>7372930</v>
      </c>
    </row>
    <row r="71" spans="1:18" s="30" customFormat="1" ht="18" customHeight="1">
      <c r="A71" s="42"/>
      <c r="B71" s="8" t="s">
        <v>171</v>
      </c>
      <c r="C71" s="22"/>
      <c r="D71" s="7" t="s">
        <v>82</v>
      </c>
      <c r="E71" s="7" t="s">
        <v>2</v>
      </c>
      <c r="F71" s="7" t="s">
        <v>172</v>
      </c>
      <c r="G71" s="7" t="s">
        <v>16</v>
      </c>
      <c r="H71" s="83">
        <f>H72</f>
        <v>21478590</v>
      </c>
      <c r="R71" s="32"/>
    </row>
    <row r="72" spans="1:18" s="30" customFormat="1" ht="32.25" customHeight="1">
      <c r="A72" s="56"/>
      <c r="B72" s="8" t="s">
        <v>79</v>
      </c>
      <c r="C72" s="22"/>
      <c r="D72" s="7" t="s">
        <v>82</v>
      </c>
      <c r="E72" s="7" t="s">
        <v>2</v>
      </c>
      <c r="F72" s="7" t="s">
        <v>173</v>
      </c>
      <c r="G72" s="7" t="s">
        <v>5</v>
      </c>
      <c r="H72" s="83">
        <f>H73</f>
        <v>21478590</v>
      </c>
      <c r="R72" s="32"/>
    </row>
    <row r="73" spans="1:8" ht="33" customHeight="1">
      <c r="A73" s="53"/>
      <c r="B73" s="8" t="s">
        <v>39</v>
      </c>
      <c r="C73" s="100"/>
      <c r="D73" s="7" t="s">
        <v>82</v>
      </c>
      <c r="E73" s="7" t="s">
        <v>2</v>
      </c>
      <c r="F73" s="7" t="s">
        <v>173</v>
      </c>
      <c r="G73" s="7" t="s">
        <v>40</v>
      </c>
      <c r="H73" s="83">
        <v>21478590</v>
      </c>
    </row>
    <row r="74" spans="1:18" s="43" customFormat="1" ht="45" customHeight="1">
      <c r="A74" s="42"/>
      <c r="B74" s="8" t="s">
        <v>174</v>
      </c>
      <c r="C74" s="22"/>
      <c r="D74" s="7" t="s">
        <v>82</v>
      </c>
      <c r="E74" s="7" t="s">
        <v>2</v>
      </c>
      <c r="F74" s="7" t="s">
        <v>175</v>
      </c>
      <c r="G74" s="7" t="s">
        <v>5</v>
      </c>
      <c r="H74" s="83">
        <f>H75</f>
        <v>30959000</v>
      </c>
      <c r="R74" s="44"/>
    </row>
    <row r="75" spans="1:18" s="50" customFormat="1" ht="33.75" customHeight="1">
      <c r="A75" s="56"/>
      <c r="B75" s="8" t="s">
        <v>79</v>
      </c>
      <c r="C75" s="22"/>
      <c r="D75" s="7" t="s">
        <v>82</v>
      </c>
      <c r="E75" s="7" t="s">
        <v>2</v>
      </c>
      <c r="F75" s="7" t="s">
        <v>176</v>
      </c>
      <c r="G75" s="7" t="s">
        <v>5</v>
      </c>
      <c r="H75" s="83">
        <f>H76</f>
        <v>30959000</v>
      </c>
      <c r="R75" s="67"/>
    </row>
    <row r="76" spans="1:18" s="68" customFormat="1" ht="30" customHeight="1">
      <c r="A76" s="53"/>
      <c r="B76" s="8" t="s">
        <v>39</v>
      </c>
      <c r="C76" s="22"/>
      <c r="D76" s="7" t="s">
        <v>82</v>
      </c>
      <c r="E76" s="7" t="s">
        <v>2</v>
      </c>
      <c r="F76" s="7" t="s">
        <v>176</v>
      </c>
      <c r="G76" s="7" t="s">
        <v>40</v>
      </c>
      <c r="H76" s="83">
        <v>30959000</v>
      </c>
      <c r="R76" s="69"/>
    </row>
    <row r="77" spans="1:18" s="124" customFormat="1" ht="38.25">
      <c r="A77" s="122"/>
      <c r="B77" s="118" t="s">
        <v>177</v>
      </c>
      <c r="C77" s="123"/>
      <c r="D77" s="119" t="s">
        <v>82</v>
      </c>
      <c r="E77" s="119" t="s">
        <v>2</v>
      </c>
      <c r="F77" s="119" t="s">
        <v>178</v>
      </c>
      <c r="G77" s="119" t="s">
        <v>5</v>
      </c>
      <c r="H77" s="120">
        <f>H78</f>
        <v>187200</v>
      </c>
      <c r="R77" s="125"/>
    </row>
    <row r="78" spans="1:18" s="124" customFormat="1" ht="41.25" customHeight="1">
      <c r="A78" s="122"/>
      <c r="B78" s="118" t="s">
        <v>360</v>
      </c>
      <c r="C78" s="123"/>
      <c r="D78" s="119" t="s">
        <v>82</v>
      </c>
      <c r="E78" s="119" t="s">
        <v>2</v>
      </c>
      <c r="F78" s="119" t="s">
        <v>354</v>
      </c>
      <c r="G78" s="119" t="s">
        <v>5</v>
      </c>
      <c r="H78" s="120">
        <f>H79</f>
        <v>187200</v>
      </c>
      <c r="R78" s="125"/>
    </row>
    <row r="79" spans="1:18" s="68" customFormat="1" ht="30" customHeight="1">
      <c r="A79" s="53"/>
      <c r="B79" s="8" t="s">
        <v>39</v>
      </c>
      <c r="C79" s="22"/>
      <c r="D79" s="7" t="s">
        <v>82</v>
      </c>
      <c r="E79" s="7" t="s">
        <v>2</v>
      </c>
      <c r="F79" s="7" t="s">
        <v>354</v>
      </c>
      <c r="G79" s="7" t="s">
        <v>40</v>
      </c>
      <c r="H79" s="83">
        <v>187200</v>
      </c>
      <c r="R79" s="69"/>
    </row>
    <row r="80" spans="1:18" s="68" customFormat="1" ht="84" customHeight="1">
      <c r="A80" s="108"/>
      <c r="B80" s="4" t="s">
        <v>305</v>
      </c>
      <c r="C80" s="5"/>
      <c r="D80" s="5" t="s">
        <v>82</v>
      </c>
      <c r="E80" s="5" t="s">
        <v>2</v>
      </c>
      <c r="F80" s="5" t="s">
        <v>326</v>
      </c>
      <c r="G80" s="5" t="s">
        <v>5</v>
      </c>
      <c r="H80" s="83">
        <f>H81+H83</f>
        <v>16611420</v>
      </c>
      <c r="R80" s="69"/>
    </row>
    <row r="81" spans="1:18" s="68" customFormat="1" ht="42" customHeight="1">
      <c r="A81" s="108"/>
      <c r="B81" s="4" t="s">
        <v>306</v>
      </c>
      <c r="C81" s="5"/>
      <c r="D81" s="5" t="s">
        <v>82</v>
      </c>
      <c r="E81" s="5" t="s">
        <v>2</v>
      </c>
      <c r="F81" s="5" t="s">
        <v>327</v>
      </c>
      <c r="G81" s="5" t="s">
        <v>5</v>
      </c>
      <c r="H81" s="83">
        <f>H82</f>
        <v>8839000</v>
      </c>
      <c r="R81" s="69"/>
    </row>
    <row r="82" spans="1:18" s="68" customFormat="1" ht="30" customHeight="1">
      <c r="A82" s="108"/>
      <c r="B82" s="8" t="s">
        <v>39</v>
      </c>
      <c r="C82" s="5"/>
      <c r="D82" s="5" t="s">
        <v>82</v>
      </c>
      <c r="E82" s="5" t="s">
        <v>2</v>
      </c>
      <c r="F82" s="5" t="s">
        <v>327</v>
      </c>
      <c r="G82" s="5" t="s">
        <v>40</v>
      </c>
      <c r="H82" s="83">
        <v>8839000</v>
      </c>
      <c r="R82" s="69"/>
    </row>
    <row r="83" spans="1:18" s="68" customFormat="1" ht="84" customHeight="1">
      <c r="A83" s="108"/>
      <c r="B83" s="4" t="s">
        <v>304</v>
      </c>
      <c r="C83" s="5"/>
      <c r="D83" s="5" t="s">
        <v>82</v>
      </c>
      <c r="E83" s="5" t="s">
        <v>2</v>
      </c>
      <c r="F83" s="5" t="s">
        <v>328</v>
      </c>
      <c r="G83" s="5" t="s">
        <v>5</v>
      </c>
      <c r="H83" s="83">
        <f>H84</f>
        <v>7772420</v>
      </c>
      <c r="R83" s="69"/>
    </row>
    <row r="84" spans="1:18" s="68" customFormat="1" ht="30" customHeight="1">
      <c r="A84" s="108"/>
      <c r="B84" s="8" t="s">
        <v>39</v>
      </c>
      <c r="C84" s="5"/>
      <c r="D84" s="5" t="s">
        <v>82</v>
      </c>
      <c r="E84" s="5" t="s">
        <v>2</v>
      </c>
      <c r="F84" s="5" t="s">
        <v>328</v>
      </c>
      <c r="G84" s="5" t="s">
        <v>40</v>
      </c>
      <c r="H84" s="83">
        <v>7772420</v>
      </c>
      <c r="R84" s="69"/>
    </row>
    <row r="85" spans="1:8" s="30" customFormat="1" ht="33" customHeight="1">
      <c r="A85" s="42"/>
      <c r="B85" s="40" t="s">
        <v>208</v>
      </c>
      <c r="C85" s="39"/>
      <c r="D85" s="39" t="s">
        <v>71</v>
      </c>
      <c r="E85" s="39" t="s">
        <v>3</v>
      </c>
      <c r="F85" s="58" t="s">
        <v>4</v>
      </c>
      <c r="G85" s="58" t="s">
        <v>5</v>
      </c>
      <c r="H85" s="93">
        <f>H90+H86</f>
        <v>19808294</v>
      </c>
    </row>
    <row r="86" spans="1:8" s="30" customFormat="1" ht="19.5" customHeight="1">
      <c r="A86" s="56"/>
      <c r="B86" s="59" t="s">
        <v>261</v>
      </c>
      <c r="C86" s="39"/>
      <c r="D86" s="39" t="s">
        <v>71</v>
      </c>
      <c r="E86" s="39" t="s">
        <v>2</v>
      </c>
      <c r="F86" s="58" t="s">
        <v>4</v>
      </c>
      <c r="G86" s="58" t="s">
        <v>5</v>
      </c>
      <c r="H86" s="93">
        <f>H87</f>
        <v>5310294</v>
      </c>
    </row>
    <row r="87" spans="1:8" s="41" customFormat="1" ht="33" customHeight="1">
      <c r="A87" s="53"/>
      <c r="B87" s="13" t="s">
        <v>260</v>
      </c>
      <c r="C87" s="18"/>
      <c r="D87" s="18" t="s">
        <v>71</v>
      </c>
      <c r="E87" s="18" t="s">
        <v>2</v>
      </c>
      <c r="F87" s="7" t="s">
        <v>258</v>
      </c>
      <c r="G87" s="7" t="s">
        <v>5</v>
      </c>
      <c r="H87" s="83">
        <f>H88</f>
        <v>5310294</v>
      </c>
    </row>
    <row r="88" spans="1:8" s="41" customFormat="1" ht="33" customHeight="1">
      <c r="A88" s="53"/>
      <c r="B88" s="13" t="s">
        <v>79</v>
      </c>
      <c r="C88" s="18"/>
      <c r="D88" s="18" t="s">
        <v>71</v>
      </c>
      <c r="E88" s="18" t="s">
        <v>2</v>
      </c>
      <c r="F88" s="7" t="s">
        <v>259</v>
      </c>
      <c r="G88" s="7" t="s">
        <v>5</v>
      </c>
      <c r="H88" s="83">
        <f>H89</f>
        <v>5310294</v>
      </c>
    </row>
    <row r="89" spans="1:8" s="41" customFormat="1" ht="33" customHeight="1">
      <c r="A89" s="53"/>
      <c r="B89" s="4" t="s">
        <v>39</v>
      </c>
      <c r="C89" s="18"/>
      <c r="D89" s="18" t="s">
        <v>71</v>
      </c>
      <c r="E89" s="18" t="s">
        <v>2</v>
      </c>
      <c r="F89" s="7" t="s">
        <v>259</v>
      </c>
      <c r="G89" s="7" t="s">
        <v>40</v>
      </c>
      <c r="H89" s="83">
        <v>5310294</v>
      </c>
    </row>
    <row r="90" spans="1:8" s="30" customFormat="1" ht="45" customHeight="1">
      <c r="A90" s="42"/>
      <c r="B90" s="57" t="s">
        <v>186</v>
      </c>
      <c r="C90" s="58"/>
      <c r="D90" s="58" t="s">
        <v>71</v>
      </c>
      <c r="E90" s="58" t="s">
        <v>187</v>
      </c>
      <c r="F90" s="58" t="s">
        <v>4</v>
      </c>
      <c r="G90" s="58" t="s">
        <v>5</v>
      </c>
      <c r="H90" s="93">
        <f>H91</f>
        <v>14498000</v>
      </c>
    </row>
    <row r="91" spans="1:18" ht="30" customHeight="1">
      <c r="A91" s="62"/>
      <c r="B91" s="8" t="s">
        <v>65</v>
      </c>
      <c r="C91" s="7"/>
      <c r="D91" s="7" t="s">
        <v>71</v>
      </c>
      <c r="E91" s="7" t="s">
        <v>187</v>
      </c>
      <c r="F91" s="7" t="s">
        <v>66</v>
      </c>
      <c r="G91" s="7" t="s">
        <v>5</v>
      </c>
      <c r="H91" s="85">
        <f>H92+H94</f>
        <v>14498000</v>
      </c>
      <c r="R91" s="19"/>
    </row>
    <row r="92" spans="1:18" ht="47.25" customHeight="1">
      <c r="A92" s="62"/>
      <c r="B92" s="8" t="s">
        <v>188</v>
      </c>
      <c r="C92" s="7"/>
      <c r="D92" s="7" t="s">
        <v>71</v>
      </c>
      <c r="E92" s="7" t="s">
        <v>187</v>
      </c>
      <c r="F92" s="7" t="s">
        <v>189</v>
      </c>
      <c r="G92" s="7" t="s">
        <v>5</v>
      </c>
      <c r="H92" s="85">
        <f>H93</f>
        <v>1538000</v>
      </c>
      <c r="R92" s="19"/>
    </row>
    <row r="93" spans="1:18" ht="45.75" customHeight="1">
      <c r="A93" s="62"/>
      <c r="B93" s="8" t="s">
        <v>351</v>
      </c>
      <c r="C93" s="7"/>
      <c r="D93" s="7" t="s">
        <v>71</v>
      </c>
      <c r="E93" s="7" t="s">
        <v>187</v>
      </c>
      <c r="F93" s="7" t="s">
        <v>189</v>
      </c>
      <c r="G93" s="7" t="s">
        <v>253</v>
      </c>
      <c r="H93" s="85">
        <v>1538000</v>
      </c>
      <c r="R93" s="19"/>
    </row>
    <row r="94" spans="1:18" s="43" customFormat="1" ht="60.75" customHeight="1">
      <c r="A94" s="42"/>
      <c r="B94" s="8" t="s">
        <v>190</v>
      </c>
      <c r="C94" s="22"/>
      <c r="D94" s="7" t="s">
        <v>71</v>
      </c>
      <c r="E94" s="7" t="s">
        <v>187</v>
      </c>
      <c r="F94" s="7" t="s">
        <v>191</v>
      </c>
      <c r="G94" s="7" t="s">
        <v>5</v>
      </c>
      <c r="H94" s="83">
        <f>H95</f>
        <v>12960000</v>
      </c>
      <c r="R94" s="44"/>
    </row>
    <row r="95" spans="1:8" s="35" customFormat="1" ht="47.25" customHeight="1">
      <c r="A95" s="106"/>
      <c r="B95" s="8" t="s">
        <v>351</v>
      </c>
      <c r="C95" s="5"/>
      <c r="D95" s="5" t="s">
        <v>71</v>
      </c>
      <c r="E95" s="5" t="s">
        <v>187</v>
      </c>
      <c r="F95" s="5" t="s">
        <v>191</v>
      </c>
      <c r="G95" s="5" t="s">
        <v>253</v>
      </c>
      <c r="H95" s="82">
        <v>12960000</v>
      </c>
    </row>
    <row r="96" spans="1:8" s="14" customFormat="1" ht="21" customHeight="1">
      <c r="A96" s="107"/>
      <c r="B96" s="37" t="s">
        <v>209</v>
      </c>
      <c r="C96" s="34"/>
      <c r="D96" s="34" t="s">
        <v>187</v>
      </c>
      <c r="E96" s="34" t="s">
        <v>3</v>
      </c>
      <c r="F96" s="34" t="s">
        <v>4</v>
      </c>
      <c r="G96" s="34" t="s">
        <v>5</v>
      </c>
      <c r="H96" s="82">
        <f>SUM(H97,H116)</f>
        <v>108220785</v>
      </c>
    </row>
    <row r="97" spans="1:8" s="12" customFormat="1" ht="21" customHeight="1">
      <c r="A97" s="106"/>
      <c r="B97" s="112" t="s">
        <v>192</v>
      </c>
      <c r="C97" s="113"/>
      <c r="D97" s="113" t="s">
        <v>187</v>
      </c>
      <c r="E97" s="113" t="s">
        <v>15</v>
      </c>
      <c r="F97" s="113" t="s">
        <v>4</v>
      </c>
      <c r="G97" s="34" t="s">
        <v>5</v>
      </c>
      <c r="H97" s="81">
        <f>H98+H104+H109+H101+H107</f>
        <v>88905785</v>
      </c>
    </row>
    <row r="98" spans="1:8" s="14" customFormat="1" ht="45" customHeight="1">
      <c r="A98" s="107"/>
      <c r="B98" s="13" t="s">
        <v>265</v>
      </c>
      <c r="C98" s="46"/>
      <c r="D98" s="46" t="s">
        <v>187</v>
      </c>
      <c r="E98" s="46" t="s">
        <v>15</v>
      </c>
      <c r="F98" s="46" t="s">
        <v>264</v>
      </c>
      <c r="G98" s="5" t="s">
        <v>5</v>
      </c>
      <c r="H98" s="82">
        <f>H99</f>
        <v>31360800</v>
      </c>
    </row>
    <row r="99" spans="1:8" s="14" customFormat="1" ht="30.75" customHeight="1">
      <c r="A99" s="107"/>
      <c r="B99" s="13" t="s">
        <v>266</v>
      </c>
      <c r="C99" s="46"/>
      <c r="D99" s="46" t="s">
        <v>187</v>
      </c>
      <c r="E99" s="46" t="s">
        <v>15</v>
      </c>
      <c r="F99" s="46" t="s">
        <v>262</v>
      </c>
      <c r="G99" s="5" t="s">
        <v>5</v>
      </c>
      <c r="H99" s="82">
        <f>H100</f>
        <v>31360800</v>
      </c>
    </row>
    <row r="100" spans="1:8" s="14" customFormat="1" ht="18.75" customHeight="1">
      <c r="A100" s="107"/>
      <c r="B100" s="13" t="s">
        <v>352</v>
      </c>
      <c r="C100" s="46"/>
      <c r="D100" s="46" t="s">
        <v>187</v>
      </c>
      <c r="E100" s="46" t="s">
        <v>15</v>
      </c>
      <c r="F100" s="46" t="s">
        <v>262</v>
      </c>
      <c r="G100" s="5" t="s">
        <v>263</v>
      </c>
      <c r="H100" s="82">
        <v>31360800</v>
      </c>
    </row>
    <row r="101" spans="1:8" s="14" customFormat="1" ht="21" customHeight="1">
      <c r="A101" s="107"/>
      <c r="B101" s="13" t="s">
        <v>286</v>
      </c>
      <c r="C101" s="46"/>
      <c r="D101" s="46" t="s">
        <v>187</v>
      </c>
      <c r="E101" s="46" t="s">
        <v>15</v>
      </c>
      <c r="F101" s="46" t="s">
        <v>284</v>
      </c>
      <c r="G101" s="5" t="s">
        <v>5</v>
      </c>
      <c r="H101" s="82">
        <f>H102</f>
        <v>1791200</v>
      </c>
    </row>
    <row r="102" spans="1:8" s="14" customFormat="1" ht="122.25" customHeight="1">
      <c r="A102" s="107"/>
      <c r="B102" s="13" t="s">
        <v>287</v>
      </c>
      <c r="C102" s="46"/>
      <c r="D102" s="46" t="s">
        <v>187</v>
      </c>
      <c r="E102" s="46" t="s">
        <v>15</v>
      </c>
      <c r="F102" s="46" t="s">
        <v>285</v>
      </c>
      <c r="G102" s="5" t="s">
        <v>5</v>
      </c>
      <c r="H102" s="82">
        <f>H103</f>
        <v>1791200</v>
      </c>
    </row>
    <row r="103" spans="1:8" s="14" customFormat="1" ht="21" customHeight="1">
      <c r="A103" s="107"/>
      <c r="B103" s="13" t="s">
        <v>57</v>
      </c>
      <c r="C103" s="46"/>
      <c r="D103" s="46" t="s">
        <v>187</v>
      </c>
      <c r="E103" s="46" t="s">
        <v>15</v>
      </c>
      <c r="F103" s="46" t="s">
        <v>285</v>
      </c>
      <c r="G103" s="5" t="s">
        <v>58</v>
      </c>
      <c r="H103" s="82">
        <v>1791200</v>
      </c>
    </row>
    <row r="104" spans="1:8" s="14" customFormat="1" ht="21" customHeight="1">
      <c r="A104" s="107"/>
      <c r="B104" s="8" t="s">
        <v>112</v>
      </c>
      <c r="C104" s="46"/>
      <c r="D104" s="46" t="s">
        <v>187</v>
      </c>
      <c r="E104" s="46" t="s">
        <v>15</v>
      </c>
      <c r="F104" s="46" t="s">
        <v>113</v>
      </c>
      <c r="G104" s="5" t="s">
        <v>5</v>
      </c>
      <c r="H104" s="82">
        <f>H105</f>
        <v>17600785</v>
      </c>
    </row>
    <row r="105" spans="1:8" s="14" customFormat="1" ht="72" customHeight="1">
      <c r="A105" s="107"/>
      <c r="B105" s="13" t="s">
        <v>269</v>
      </c>
      <c r="C105" s="46"/>
      <c r="D105" s="46" t="s">
        <v>187</v>
      </c>
      <c r="E105" s="46" t="s">
        <v>15</v>
      </c>
      <c r="F105" s="46" t="s">
        <v>267</v>
      </c>
      <c r="G105" s="5" t="s">
        <v>5</v>
      </c>
      <c r="H105" s="82">
        <f>H106</f>
        <v>17600785</v>
      </c>
    </row>
    <row r="106" spans="1:8" s="14" customFormat="1" ht="15.75" customHeight="1">
      <c r="A106" s="107"/>
      <c r="B106" s="13" t="s">
        <v>353</v>
      </c>
      <c r="C106" s="46"/>
      <c r="D106" s="46" t="s">
        <v>187</v>
      </c>
      <c r="E106" s="46" t="s">
        <v>15</v>
      </c>
      <c r="F106" s="46" t="s">
        <v>267</v>
      </c>
      <c r="G106" s="5" t="s">
        <v>263</v>
      </c>
      <c r="H106" s="82">
        <v>17600785</v>
      </c>
    </row>
    <row r="107" spans="1:8" s="128" customFormat="1" ht="45" customHeight="1">
      <c r="A107" s="122"/>
      <c r="B107" s="126" t="s">
        <v>361</v>
      </c>
      <c r="C107" s="127"/>
      <c r="D107" s="127" t="s">
        <v>187</v>
      </c>
      <c r="E107" s="127" t="s">
        <v>15</v>
      </c>
      <c r="F107" s="127" t="s">
        <v>355</v>
      </c>
      <c r="G107" s="119" t="s">
        <v>5</v>
      </c>
      <c r="H107" s="120">
        <f>H108</f>
        <v>1040000</v>
      </c>
    </row>
    <row r="108" spans="1:8" s="128" customFormat="1" ht="15.75" customHeight="1">
      <c r="A108" s="122"/>
      <c r="B108" s="126" t="s">
        <v>91</v>
      </c>
      <c r="C108" s="127"/>
      <c r="D108" s="127" t="s">
        <v>187</v>
      </c>
      <c r="E108" s="127" t="s">
        <v>15</v>
      </c>
      <c r="F108" s="127" t="s">
        <v>355</v>
      </c>
      <c r="G108" s="119" t="s">
        <v>92</v>
      </c>
      <c r="H108" s="120">
        <v>1040000</v>
      </c>
    </row>
    <row r="109" spans="1:8" s="14" customFormat="1" ht="25.5">
      <c r="A109" s="107"/>
      <c r="B109" s="45" t="s">
        <v>65</v>
      </c>
      <c r="C109" s="46"/>
      <c r="D109" s="46" t="s">
        <v>187</v>
      </c>
      <c r="E109" s="46" t="s">
        <v>15</v>
      </c>
      <c r="F109" s="46" t="s">
        <v>66</v>
      </c>
      <c r="G109" s="5" t="s">
        <v>5</v>
      </c>
      <c r="H109" s="82">
        <f>H110+H112+H114</f>
        <v>37113000</v>
      </c>
    </row>
    <row r="110" spans="1:8" ht="51">
      <c r="A110" s="109"/>
      <c r="B110" s="8" t="s">
        <v>210</v>
      </c>
      <c r="C110" s="7"/>
      <c r="D110" s="7" t="s">
        <v>187</v>
      </c>
      <c r="E110" s="7" t="s">
        <v>15</v>
      </c>
      <c r="F110" s="7" t="s">
        <v>193</v>
      </c>
      <c r="G110" s="5" t="s">
        <v>5</v>
      </c>
      <c r="H110" s="86">
        <f>H111</f>
        <v>22000000</v>
      </c>
    </row>
    <row r="111" spans="1:8" s="12" customFormat="1" ht="33.75" customHeight="1">
      <c r="A111" s="106"/>
      <c r="B111" s="4" t="s">
        <v>12</v>
      </c>
      <c r="C111" s="36"/>
      <c r="D111" s="36" t="s">
        <v>187</v>
      </c>
      <c r="E111" s="5" t="s">
        <v>15</v>
      </c>
      <c r="F111" s="5" t="s">
        <v>193</v>
      </c>
      <c r="G111" s="5" t="s">
        <v>13</v>
      </c>
      <c r="H111" s="82">
        <v>22000000</v>
      </c>
    </row>
    <row r="112" spans="1:8" s="47" customFormat="1" ht="63.75">
      <c r="A112" s="109"/>
      <c r="B112" s="4" t="s">
        <v>194</v>
      </c>
      <c r="C112" s="46"/>
      <c r="D112" s="46" t="s">
        <v>187</v>
      </c>
      <c r="E112" s="46" t="s">
        <v>15</v>
      </c>
      <c r="F112" s="46" t="s">
        <v>195</v>
      </c>
      <c r="G112" s="5" t="s">
        <v>5</v>
      </c>
      <c r="H112" s="82">
        <f>H113</f>
        <v>13713000</v>
      </c>
    </row>
    <row r="113" spans="1:8" s="47" customFormat="1" ht="30.75" customHeight="1">
      <c r="A113" s="109"/>
      <c r="B113" s="4" t="s">
        <v>12</v>
      </c>
      <c r="C113" s="46"/>
      <c r="D113" s="46" t="s">
        <v>187</v>
      </c>
      <c r="E113" s="46" t="s">
        <v>15</v>
      </c>
      <c r="F113" s="46" t="s">
        <v>195</v>
      </c>
      <c r="G113" s="5" t="s">
        <v>13</v>
      </c>
      <c r="H113" s="82">
        <v>13713000</v>
      </c>
    </row>
    <row r="114" spans="1:8" s="47" customFormat="1" ht="120" customHeight="1">
      <c r="A114" s="62"/>
      <c r="B114" s="8" t="s">
        <v>331</v>
      </c>
      <c r="C114" s="18"/>
      <c r="D114" s="18" t="s">
        <v>187</v>
      </c>
      <c r="E114" s="18" t="s">
        <v>15</v>
      </c>
      <c r="F114" s="18" t="s">
        <v>330</v>
      </c>
      <c r="G114" s="7" t="s">
        <v>5</v>
      </c>
      <c r="H114" s="83">
        <f>H115</f>
        <v>1400000</v>
      </c>
    </row>
    <row r="115" spans="1:8" s="47" customFormat="1" ht="30.75" customHeight="1">
      <c r="A115" s="109"/>
      <c r="B115" s="4" t="s">
        <v>12</v>
      </c>
      <c r="C115" s="46"/>
      <c r="D115" s="46" t="s">
        <v>187</v>
      </c>
      <c r="E115" s="46" t="s">
        <v>15</v>
      </c>
      <c r="F115" s="46" t="s">
        <v>330</v>
      </c>
      <c r="G115" s="5" t="s">
        <v>13</v>
      </c>
      <c r="H115" s="82">
        <f>1400000</f>
        <v>1400000</v>
      </c>
    </row>
    <row r="116" spans="1:8" s="12" customFormat="1" ht="33.75" customHeight="1">
      <c r="A116" s="106"/>
      <c r="B116" s="37" t="s">
        <v>196</v>
      </c>
      <c r="C116" s="34"/>
      <c r="D116" s="34" t="s">
        <v>187</v>
      </c>
      <c r="E116" s="34" t="s">
        <v>26</v>
      </c>
      <c r="F116" s="34" t="s">
        <v>4</v>
      </c>
      <c r="G116" s="34" t="s">
        <v>16</v>
      </c>
      <c r="H116" s="81">
        <f>H117</f>
        <v>19315000</v>
      </c>
    </row>
    <row r="117" spans="1:8" s="12" customFormat="1" ht="33.75" customHeight="1">
      <c r="A117" s="106"/>
      <c r="B117" s="4" t="s">
        <v>65</v>
      </c>
      <c r="C117" s="5"/>
      <c r="D117" s="5" t="s">
        <v>187</v>
      </c>
      <c r="E117" s="7" t="s">
        <v>26</v>
      </c>
      <c r="F117" s="5" t="s">
        <v>66</v>
      </c>
      <c r="G117" s="5" t="s">
        <v>5</v>
      </c>
      <c r="H117" s="82">
        <f>H118</f>
        <v>19315000</v>
      </c>
    </row>
    <row r="118" spans="1:8" s="47" customFormat="1" ht="51">
      <c r="A118" s="109"/>
      <c r="B118" s="48" t="s">
        <v>197</v>
      </c>
      <c r="C118" s="5"/>
      <c r="D118" s="5" t="s">
        <v>187</v>
      </c>
      <c r="E118" s="5" t="s">
        <v>26</v>
      </c>
      <c r="F118" s="5" t="s">
        <v>198</v>
      </c>
      <c r="G118" s="5" t="s">
        <v>5</v>
      </c>
      <c r="H118" s="87">
        <f>H119</f>
        <v>19315000</v>
      </c>
    </row>
    <row r="119" spans="1:8" s="47" customFormat="1" ht="30.75" customHeight="1">
      <c r="A119" s="109"/>
      <c r="B119" s="4" t="s">
        <v>257</v>
      </c>
      <c r="C119" s="5"/>
      <c r="D119" s="5" t="s">
        <v>187</v>
      </c>
      <c r="E119" s="5" t="s">
        <v>26</v>
      </c>
      <c r="F119" s="5" t="s">
        <v>198</v>
      </c>
      <c r="G119" s="5" t="s">
        <v>256</v>
      </c>
      <c r="H119" s="88">
        <v>19315000</v>
      </c>
    </row>
    <row r="120" spans="1:8" ht="18" customHeight="1">
      <c r="A120" s="108">
        <v>2</v>
      </c>
      <c r="B120" s="1" t="s">
        <v>211</v>
      </c>
      <c r="C120" s="9" t="s">
        <v>212</v>
      </c>
      <c r="D120" s="9"/>
      <c r="E120" s="2"/>
      <c r="F120" s="2"/>
      <c r="G120" s="2"/>
      <c r="H120" s="89">
        <f>H121+H136</f>
        <v>16252500</v>
      </c>
    </row>
    <row r="121" spans="1:8" ht="18" customHeight="1">
      <c r="A121" s="109"/>
      <c r="B121" s="37" t="s">
        <v>213</v>
      </c>
      <c r="C121" s="38"/>
      <c r="D121" s="38" t="s">
        <v>2</v>
      </c>
      <c r="E121" s="58" t="s">
        <v>3</v>
      </c>
      <c r="F121" s="58" t="s">
        <v>4</v>
      </c>
      <c r="G121" s="34" t="s">
        <v>5</v>
      </c>
      <c r="H121" s="81">
        <f>H122+H126+H132</f>
        <v>16153500</v>
      </c>
    </row>
    <row r="122" spans="1:8" s="12" customFormat="1" ht="60.75" customHeight="1">
      <c r="A122" s="106"/>
      <c r="B122" s="57" t="s">
        <v>6</v>
      </c>
      <c r="C122" s="49"/>
      <c r="D122" s="49" t="s">
        <v>2</v>
      </c>
      <c r="E122" s="58" t="s">
        <v>7</v>
      </c>
      <c r="F122" s="58" t="s">
        <v>4</v>
      </c>
      <c r="G122" s="34" t="s">
        <v>5</v>
      </c>
      <c r="H122" s="81">
        <f>H123</f>
        <v>1705000</v>
      </c>
    </row>
    <row r="123" spans="1:8" ht="72.75" customHeight="1">
      <c r="A123" s="109"/>
      <c r="B123" s="4" t="s">
        <v>8</v>
      </c>
      <c r="C123" s="10"/>
      <c r="D123" s="10" t="s">
        <v>2</v>
      </c>
      <c r="E123" s="6" t="s">
        <v>7</v>
      </c>
      <c r="F123" s="6" t="s">
        <v>9</v>
      </c>
      <c r="G123" s="6" t="s">
        <v>5</v>
      </c>
      <c r="H123" s="84">
        <f>H124</f>
        <v>1705000</v>
      </c>
    </row>
    <row r="124" spans="1:8" ht="15.75" customHeight="1">
      <c r="A124" s="109"/>
      <c r="B124" s="8" t="s">
        <v>10</v>
      </c>
      <c r="C124" s="11"/>
      <c r="D124" s="11" t="s">
        <v>2</v>
      </c>
      <c r="E124" s="75" t="s">
        <v>7</v>
      </c>
      <c r="F124" s="75" t="s">
        <v>11</v>
      </c>
      <c r="G124" s="6" t="s">
        <v>5</v>
      </c>
      <c r="H124" s="84">
        <f>H125</f>
        <v>1705000</v>
      </c>
    </row>
    <row r="125" spans="1:8" s="12" customFormat="1" ht="30" customHeight="1">
      <c r="A125" s="108"/>
      <c r="B125" s="4" t="s">
        <v>12</v>
      </c>
      <c r="C125" s="5"/>
      <c r="D125" s="5" t="s">
        <v>2</v>
      </c>
      <c r="E125" s="5" t="s">
        <v>7</v>
      </c>
      <c r="F125" s="5" t="s">
        <v>11</v>
      </c>
      <c r="G125" s="5" t="s">
        <v>13</v>
      </c>
      <c r="H125" s="82">
        <v>1705000</v>
      </c>
    </row>
    <row r="126" spans="1:8" s="12" customFormat="1" ht="82.5" customHeight="1">
      <c r="A126" s="108"/>
      <c r="B126" s="37" t="s">
        <v>14</v>
      </c>
      <c r="C126" s="34"/>
      <c r="D126" s="34" t="s">
        <v>2</v>
      </c>
      <c r="E126" s="34" t="s">
        <v>15</v>
      </c>
      <c r="F126" s="34" t="s">
        <v>4</v>
      </c>
      <c r="G126" s="34" t="s">
        <v>5</v>
      </c>
      <c r="H126" s="81">
        <f>H127</f>
        <v>13926500</v>
      </c>
    </row>
    <row r="127" spans="1:18" s="50" customFormat="1" ht="72" customHeight="1">
      <c r="A127" s="42"/>
      <c r="B127" s="8" t="s">
        <v>8</v>
      </c>
      <c r="C127" s="22"/>
      <c r="D127" s="7" t="s">
        <v>2</v>
      </c>
      <c r="E127" s="7" t="s">
        <v>15</v>
      </c>
      <c r="F127" s="7" t="s">
        <v>9</v>
      </c>
      <c r="G127" s="7" t="s">
        <v>5</v>
      </c>
      <c r="H127" s="83">
        <f>H128+H130</f>
        <v>13926500</v>
      </c>
      <c r="R127" s="44"/>
    </row>
    <row r="128" spans="1:8" s="12" customFormat="1" ht="22.5" customHeight="1">
      <c r="A128" s="106"/>
      <c r="B128" s="4" t="s">
        <v>17</v>
      </c>
      <c r="C128" s="36"/>
      <c r="D128" s="36" t="s">
        <v>2</v>
      </c>
      <c r="E128" s="5" t="s">
        <v>15</v>
      </c>
      <c r="F128" s="5" t="s">
        <v>18</v>
      </c>
      <c r="G128" s="5" t="s">
        <v>5</v>
      </c>
      <c r="H128" s="82">
        <f>H129</f>
        <v>11195700</v>
      </c>
    </row>
    <row r="129" spans="1:8" s="12" customFormat="1" ht="30" customHeight="1">
      <c r="A129" s="108"/>
      <c r="B129" s="4" t="s">
        <v>12</v>
      </c>
      <c r="C129" s="5"/>
      <c r="D129" s="5" t="s">
        <v>2</v>
      </c>
      <c r="E129" s="5" t="s">
        <v>15</v>
      </c>
      <c r="F129" s="5" t="s">
        <v>18</v>
      </c>
      <c r="G129" s="5" t="s">
        <v>13</v>
      </c>
      <c r="H129" s="82">
        <v>11195700</v>
      </c>
    </row>
    <row r="130" spans="1:8" s="12" customFormat="1" ht="34.5" customHeight="1">
      <c r="A130" s="108"/>
      <c r="B130" s="4" t="s">
        <v>19</v>
      </c>
      <c r="C130" s="5"/>
      <c r="D130" s="5" t="s">
        <v>2</v>
      </c>
      <c r="E130" s="5" t="s">
        <v>15</v>
      </c>
      <c r="F130" s="5" t="s">
        <v>20</v>
      </c>
      <c r="G130" s="5" t="s">
        <v>5</v>
      </c>
      <c r="H130" s="82">
        <f>H131</f>
        <v>2730800</v>
      </c>
    </row>
    <row r="131" spans="1:8" s="12" customFormat="1" ht="32.25" customHeight="1">
      <c r="A131" s="108"/>
      <c r="B131" s="4" t="s">
        <v>12</v>
      </c>
      <c r="C131" s="5"/>
      <c r="D131" s="5" t="s">
        <v>2</v>
      </c>
      <c r="E131" s="5" t="s">
        <v>15</v>
      </c>
      <c r="F131" s="5" t="s">
        <v>20</v>
      </c>
      <c r="G131" s="76" t="s">
        <v>13</v>
      </c>
      <c r="H131" s="82">
        <v>2730800</v>
      </c>
    </row>
    <row r="132" spans="1:8" s="12" customFormat="1" ht="31.5" customHeight="1">
      <c r="A132" s="108"/>
      <c r="B132" s="37" t="s">
        <v>34</v>
      </c>
      <c r="C132" s="34"/>
      <c r="D132" s="34" t="s">
        <v>2</v>
      </c>
      <c r="E132" s="34" t="s">
        <v>35</v>
      </c>
      <c r="F132" s="34" t="s">
        <v>4</v>
      </c>
      <c r="G132" s="34" t="s">
        <v>5</v>
      </c>
      <c r="H132" s="82">
        <f>H133</f>
        <v>522000</v>
      </c>
    </row>
    <row r="133" spans="1:18" s="50" customFormat="1" ht="43.5" customHeight="1">
      <c r="A133" s="42"/>
      <c r="B133" s="8" t="s">
        <v>45</v>
      </c>
      <c r="C133" s="22"/>
      <c r="D133" s="7" t="s">
        <v>2</v>
      </c>
      <c r="E133" s="7" t="s">
        <v>35</v>
      </c>
      <c r="F133" s="7" t="s">
        <v>46</v>
      </c>
      <c r="G133" s="7" t="s">
        <v>5</v>
      </c>
      <c r="H133" s="83">
        <f>H134</f>
        <v>522000</v>
      </c>
      <c r="R133" s="44"/>
    </row>
    <row r="134" spans="1:18" s="51" customFormat="1" ht="30" customHeight="1">
      <c r="A134" s="62"/>
      <c r="B134" s="8" t="s">
        <v>47</v>
      </c>
      <c r="C134" s="18"/>
      <c r="D134" s="18" t="s">
        <v>48</v>
      </c>
      <c r="E134" s="18" t="s">
        <v>35</v>
      </c>
      <c r="F134" s="18" t="s">
        <v>49</v>
      </c>
      <c r="G134" s="60" t="s">
        <v>5</v>
      </c>
      <c r="H134" s="90">
        <f>H135</f>
        <v>522000</v>
      </c>
      <c r="R134" s="52"/>
    </row>
    <row r="135" spans="1:18" s="51" customFormat="1" ht="34.5" customHeight="1">
      <c r="A135" s="62"/>
      <c r="B135" s="8" t="s">
        <v>12</v>
      </c>
      <c r="C135" s="18"/>
      <c r="D135" s="18" t="s">
        <v>2</v>
      </c>
      <c r="E135" s="18" t="s">
        <v>35</v>
      </c>
      <c r="F135" s="18" t="s">
        <v>49</v>
      </c>
      <c r="G135" s="60" t="s">
        <v>13</v>
      </c>
      <c r="H135" s="90">
        <v>522000</v>
      </c>
      <c r="R135" s="52"/>
    </row>
    <row r="136" spans="1:18" s="30" customFormat="1" ht="15" customHeight="1">
      <c r="A136" s="42"/>
      <c r="B136" s="57" t="s">
        <v>209</v>
      </c>
      <c r="C136" s="39"/>
      <c r="D136" s="39" t="s">
        <v>187</v>
      </c>
      <c r="E136" s="39" t="s">
        <v>3</v>
      </c>
      <c r="F136" s="39" t="s">
        <v>4</v>
      </c>
      <c r="G136" s="58" t="s">
        <v>5</v>
      </c>
      <c r="H136" s="93">
        <f>H137</f>
        <v>99000</v>
      </c>
      <c r="R136" s="111"/>
    </row>
    <row r="137" spans="1:18" s="51" customFormat="1" ht="18" customHeight="1">
      <c r="A137" s="62"/>
      <c r="B137" s="8" t="s">
        <v>192</v>
      </c>
      <c r="C137" s="18"/>
      <c r="D137" s="18" t="s">
        <v>187</v>
      </c>
      <c r="E137" s="18" t="s">
        <v>15</v>
      </c>
      <c r="F137" s="18" t="s">
        <v>4</v>
      </c>
      <c r="G137" s="75" t="s">
        <v>5</v>
      </c>
      <c r="H137" s="90">
        <f>H138</f>
        <v>99000</v>
      </c>
      <c r="R137" s="52"/>
    </row>
    <row r="138" spans="1:18" s="51" customFormat="1" ht="45" customHeight="1">
      <c r="A138" s="62"/>
      <c r="B138" s="8" t="s">
        <v>334</v>
      </c>
      <c r="C138" s="18"/>
      <c r="D138" s="18" t="s">
        <v>187</v>
      </c>
      <c r="E138" s="18" t="s">
        <v>15</v>
      </c>
      <c r="F138" s="18" t="s">
        <v>332</v>
      </c>
      <c r="G138" s="75" t="s">
        <v>5</v>
      </c>
      <c r="H138" s="90">
        <f>H139</f>
        <v>99000</v>
      </c>
      <c r="R138" s="52"/>
    </row>
    <row r="139" spans="1:18" s="51" customFormat="1" ht="30.75" customHeight="1">
      <c r="A139" s="62"/>
      <c r="B139" s="8" t="s">
        <v>335</v>
      </c>
      <c r="C139" s="18"/>
      <c r="D139" s="18" t="s">
        <v>187</v>
      </c>
      <c r="E139" s="18" t="s">
        <v>15</v>
      </c>
      <c r="F139" s="18" t="s">
        <v>333</v>
      </c>
      <c r="G139" s="75" t="s">
        <v>5</v>
      </c>
      <c r="H139" s="90">
        <f>H140</f>
        <v>99000</v>
      </c>
      <c r="R139" s="52"/>
    </row>
    <row r="140" spans="1:18" s="51" customFormat="1" ht="20.25" customHeight="1">
      <c r="A140" s="62"/>
      <c r="B140" s="8" t="s">
        <v>57</v>
      </c>
      <c r="C140" s="18"/>
      <c r="D140" s="18" t="s">
        <v>187</v>
      </c>
      <c r="E140" s="18" t="s">
        <v>15</v>
      </c>
      <c r="F140" s="18" t="s">
        <v>333</v>
      </c>
      <c r="G140" s="75" t="s">
        <v>58</v>
      </c>
      <c r="H140" s="90">
        <f>99000</f>
        <v>99000</v>
      </c>
      <c r="R140" s="52"/>
    </row>
    <row r="141" spans="1:18" s="51" customFormat="1" ht="47.25" customHeight="1">
      <c r="A141" s="42">
        <v>3</v>
      </c>
      <c r="B141" s="23" t="s">
        <v>214</v>
      </c>
      <c r="C141" s="16" t="s">
        <v>215</v>
      </c>
      <c r="D141" s="18"/>
      <c r="E141" s="18"/>
      <c r="F141" s="18"/>
      <c r="G141" s="60"/>
      <c r="H141" s="91">
        <f>H142</f>
        <v>7103000</v>
      </c>
      <c r="R141" s="52"/>
    </row>
    <row r="142" spans="1:8" ht="18" customHeight="1">
      <c r="A142" s="109"/>
      <c r="B142" s="37" t="s">
        <v>213</v>
      </c>
      <c r="C142" s="38"/>
      <c r="D142" s="38" t="s">
        <v>2</v>
      </c>
      <c r="E142" s="58" t="s">
        <v>3</v>
      </c>
      <c r="F142" s="58" t="s">
        <v>4</v>
      </c>
      <c r="G142" s="34" t="s">
        <v>5</v>
      </c>
      <c r="H142" s="81">
        <f>H143</f>
        <v>7103000</v>
      </c>
    </row>
    <row r="143" spans="1:18" s="30" customFormat="1" ht="30" customHeight="1">
      <c r="A143" s="42"/>
      <c r="B143" s="57" t="s">
        <v>34</v>
      </c>
      <c r="C143" s="39"/>
      <c r="D143" s="39" t="s">
        <v>2</v>
      </c>
      <c r="E143" s="39" t="s">
        <v>35</v>
      </c>
      <c r="F143" s="39" t="s">
        <v>4</v>
      </c>
      <c r="G143" s="58" t="s">
        <v>5</v>
      </c>
      <c r="H143" s="93">
        <f>H144+H149</f>
        <v>7103000</v>
      </c>
      <c r="R143" s="111"/>
    </row>
    <row r="144" spans="1:18" s="41" customFormat="1" ht="70.5" customHeight="1">
      <c r="A144" s="53"/>
      <c r="B144" s="8" t="s">
        <v>8</v>
      </c>
      <c r="C144" s="22"/>
      <c r="D144" s="7" t="s">
        <v>2</v>
      </c>
      <c r="E144" s="7" t="s">
        <v>35</v>
      </c>
      <c r="F144" s="7" t="s">
        <v>9</v>
      </c>
      <c r="G144" s="7" t="s">
        <v>5</v>
      </c>
      <c r="H144" s="83">
        <f>H145+H147</f>
        <v>5173000</v>
      </c>
      <c r="R144" s="28"/>
    </row>
    <row r="145" spans="1:18" s="41" customFormat="1" ht="21" customHeight="1">
      <c r="A145" s="53"/>
      <c r="B145" s="8" t="s">
        <v>17</v>
      </c>
      <c r="C145" s="22"/>
      <c r="D145" s="7" t="s">
        <v>2</v>
      </c>
      <c r="E145" s="7" t="s">
        <v>35</v>
      </c>
      <c r="F145" s="7" t="s">
        <v>18</v>
      </c>
      <c r="G145" s="7" t="s">
        <v>5</v>
      </c>
      <c r="H145" s="83">
        <f>H146</f>
        <v>4725000</v>
      </c>
      <c r="R145" s="28"/>
    </row>
    <row r="146" spans="1:18" s="41" customFormat="1" ht="30.75" customHeight="1">
      <c r="A146" s="53"/>
      <c r="B146" s="8" t="s">
        <v>12</v>
      </c>
      <c r="C146" s="22"/>
      <c r="D146" s="7" t="s">
        <v>2</v>
      </c>
      <c r="E146" s="7" t="s">
        <v>35</v>
      </c>
      <c r="F146" s="7" t="s">
        <v>18</v>
      </c>
      <c r="G146" s="7" t="s">
        <v>13</v>
      </c>
      <c r="H146" s="83">
        <v>4725000</v>
      </c>
      <c r="R146" s="28"/>
    </row>
    <row r="147" spans="1:18" s="41" customFormat="1" ht="48" customHeight="1">
      <c r="A147" s="53"/>
      <c r="B147" s="8" t="s">
        <v>216</v>
      </c>
      <c r="C147" s="22"/>
      <c r="D147" s="7" t="s">
        <v>2</v>
      </c>
      <c r="E147" s="7" t="s">
        <v>35</v>
      </c>
      <c r="F147" s="7" t="s">
        <v>36</v>
      </c>
      <c r="G147" s="7" t="s">
        <v>5</v>
      </c>
      <c r="H147" s="83">
        <f>H148</f>
        <v>448000</v>
      </c>
      <c r="R147" s="28"/>
    </row>
    <row r="148" spans="1:18" s="41" customFormat="1" ht="30" customHeight="1">
      <c r="A148" s="53"/>
      <c r="B148" s="8" t="s">
        <v>12</v>
      </c>
      <c r="C148" s="22"/>
      <c r="D148" s="7" t="s">
        <v>2</v>
      </c>
      <c r="E148" s="7" t="s">
        <v>35</v>
      </c>
      <c r="F148" s="7" t="s">
        <v>36</v>
      </c>
      <c r="G148" s="7" t="s">
        <v>13</v>
      </c>
      <c r="H148" s="83">
        <v>448000</v>
      </c>
      <c r="R148" s="28"/>
    </row>
    <row r="149" spans="1:18" s="41" customFormat="1" ht="57.75" customHeight="1">
      <c r="A149" s="53"/>
      <c r="B149" s="8" t="s">
        <v>41</v>
      </c>
      <c r="C149" s="22"/>
      <c r="D149" s="7" t="s">
        <v>2</v>
      </c>
      <c r="E149" s="7" t="s">
        <v>35</v>
      </c>
      <c r="F149" s="7" t="s">
        <v>42</v>
      </c>
      <c r="G149" s="7" t="s">
        <v>5</v>
      </c>
      <c r="H149" s="83">
        <f>H150</f>
        <v>1930000</v>
      </c>
      <c r="R149" s="28"/>
    </row>
    <row r="150" spans="1:18" s="41" customFormat="1" ht="57.75" customHeight="1">
      <c r="A150" s="53"/>
      <c r="B150" s="8" t="s">
        <v>43</v>
      </c>
      <c r="C150" s="22"/>
      <c r="D150" s="7" t="s">
        <v>2</v>
      </c>
      <c r="E150" s="7" t="s">
        <v>35</v>
      </c>
      <c r="F150" s="7" t="s">
        <v>44</v>
      </c>
      <c r="G150" s="7" t="s">
        <v>5</v>
      </c>
      <c r="H150" s="83">
        <f>H151</f>
        <v>1930000</v>
      </c>
      <c r="R150" s="28"/>
    </row>
    <row r="151" spans="1:18" s="41" customFormat="1" ht="31.5" customHeight="1">
      <c r="A151" s="53"/>
      <c r="B151" s="8" t="s">
        <v>12</v>
      </c>
      <c r="C151" s="22"/>
      <c r="D151" s="7" t="s">
        <v>2</v>
      </c>
      <c r="E151" s="7" t="s">
        <v>35</v>
      </c>
      <c r="F151" s="7" t="s">
        <v>44</v>
      </c>
      <c r="G151" s="7" t="s">
        <v>13</v>
      </c>
      <c r="H151" s="83">
        <v>1930000</v>
      </c>
      <c r="R151" s="28"/>
    </row>
    <row r="152" spans="1:18" s="24" customFormat="1" ht="12.75">
      <c r="A152" s="42">
        <v>4</v>
      </c>
      <c r="B152" s="23" t="s">
        <v>217</v>
      </c>
      <c r="C152" s="99" t="s">
        <v>218</v>
      </c>
      <c r="D152" s="77"/>
      <c r="E152" s="77"/>
      <c r="F152" s="77"/>
      <c r="G152" s="77"/>
      <c r="H152" s="92">
        <f>H157+H192+H219+H153</f>
        <v>611613359.49</v>
      </c>
      <c r="R152" s="32"/>
    </row>
    <row r="153" spans="1:18" s="24" customFormat="1" ht="12.75">
      <c r="A153" s="56"/>
      <c r="B153" s="57" t="s">
        <v>207</v>
      </c>
      <c r="C153" s="49"/>
      <c r="D153" s="58" t="s">
        <v>22</v>
      </c>
      <c r="E153" s="58" t="s">
        <v>3</v>
      </c>
      <c r="F153" s="58" t="s">
        <v>4</v>
      </c>
      <c r="G153" s="58" t="s">
        <v>5</v>
      </c>
      <c r="H153" s="93">
        <f>H154</f>
        <v>2600000</v>
      </c>
      <c r="R153" s="32"/>
    </row>
    <row r="154" spans="1:18" s="24" customFormat="1" ht="25.5">
      <c r="A154" s="56"/>
      <c r="B154" s="57" t="s">
        <v>93</v>
      </c>
      <c r="C154" s="49"/>
      <c r="D154" s="58" t="s">
        <v>22</v>
      </c>
      <c r="E154" s="58" t="s">
        <v>28</v>
      </c>
      <c r="F154" s="58" t="s">
        <v>4</v>
      </c>
      <c r="G154" s="58" t="s">
        <v>5</v>
      </c>
      <c r="H154" s="93">
        <f>H155</f>
        <v>2600000</v>
      </c>
      <c r="R154" s="32"/>
    </row>
    <row r="155" spans="1:18" s="24" customFormat="1" ht="38.25">
      <c r="A155" s="53"/>
      <c r="B155" s="8" t="s">
        <v>311</v>
      </c>
      <c r="C155" s="22"/>
      <c r="D155" s="7" t="s">
        <v>22</v>
      </c>
      <c r="E155" s="7" t="s">
        <v>28</v>
      </c>
      <c r="F155" s="7" t="s">
        <v>310</v>
      </c>
      <c r="G155" s="7" t="s">
        <v>5</v>
      </c>
      <c r="H155" s="83">
        <f>H156</f>
        <v>2600000</v>
      </c>
      <c r="R155" s="32"/>
    </row>
    <row r="156" spans="1:18" s="24" customFormat="1" ht="25.5">
      <c r="A156" s="53"/>
      <c r="B156" s="8" t="s">
        <v>12</v>
      </c>
      <c r="C156" s="22"/>
      <c r="D156" s="7" t="s">
        <v>22</v>
      </c>
      <c r="E156" s="7" t="s">
        <v>28</v>
      </c>
      <c r="F156" s="7" t="s">
        <v>310</v>
      </c>
      <c r="G156" s="7" t="s">
        <v>13</v>
      </c>
      <c r="H156" s="83">
        <v>2600000</v>
      </c>
      <c r="R156" s="32"/>
    </row>
    <row r="157" spans="1:18" s="30" customFormat="1" ht="18" customHeight="1">
      <c r="A157" s="56"/>
      <c r="B157" s="57" t="s">
        <v>219</v>
      </c>
      <c r="C157" s="49"/>
      <c r="D157" s="58" t="s">
        <v>97</v>
      </c>
      <c r="E157" s="58" t="s">
        <v>3</v>
      </c>
      <c r="F157" s="58" t="s">
        <v>4</v>
      </c>
      <c r="G157" s="58" t="s">
        <v>5</v>
      </c>
      <c r="H157" s="93">
        <f>H158+H171+H179+H166</f>
        <v>396096341.42</v>
      </c>
      <c r="R157" s="64"/>
    </row>
    <row r="158" spans="1:18" s="30" customFormat="1" ht="18" customHeight="1">
      <c r="A158" s="56"/>
      <c r="B158" s="57" t="s">
        <v>98</v>
      </c>
      <c r="C158" s="49"/>
      <c r="D158" s="58" t="s">
        <v>97</v>
      </c>
      <c r="E158" s="58" t="s">
        <v>2</v>
      </c>
      <c r="F158" s="58" t="s">
        <v>4</v>
      </c>
      <c r="G158" s="58" t="s">
        <v>5</v>
      </c>
      <c r="H158" s="93">
        <f>H159+H163</f>
        <v>18834951</v>
      </c>
      <c r="R158" s="64"/>
    </row>
    <row r="159" spans="1:18" s="41" customFormat="1" ht="45" customHeight="1">
      <c r="A159" s="53"/>
      <c r="B159" s="13" t="s">
        <v>288</v>
      </c>
      <c r="C159" s="22"/>
      <c r="D159" s="7" t="s">
        <v>97</v>
      </c>
      <c r="E159" s="7" t="s">
        <v>2</v>
      </c>
      <c r="F159" s="7" t="s">
        <v>101</v>
      </c>
      <c r="G159" s="7" t="s">
        <v>5</v>
      </c>
      <c r="H159" s="83">
        <f>H160</f>
        <v>411951</v>
      </c>
      <c r="R159" s="54"/>
    </row>
    <row r="160" spans="1:18" s="41" customFormat="1" ht="101.25" customHeight="1">
      <c r="A160" s="53"/>
      <c r="B160" s="13" t="s">
        <v>289</v>
      </c>
      <c r="C160" s="22"/>
      <c r="D160" s="7" t="s">
        <v>97</v>
      </c>
      <c r="E160" s="7" t="s">
        <v>2</v>
      </c>
      <c r="F160" s="7" t="s">
        <v>290</v>
      </c>
      <c r="G160" s="7" t="s">
        <v>5</v>
      </c>
      <c r="H160" s="83">
        <f>H161</f>
        <v>411951</v>
      </c>
      <c r="R160" s="54"/>
    </row>
    <row r="161" spans="1:18" s="41" customFormat="1" ht="57" customHeight="1">
      <c r="A161" s="53"/>
      <c r="B161" s="13" t="s">
        <v>344</v>
      </c>
      <c r="C161" s="22"/>
      <c r="D161" s="7" t="s">
        <v>97</v>
      </c>
      <c r="E161" s="7" t="s">
        <v>2</v>
      </c>
      <c r="F161" s="7" t="s">
        <v>115</v>
      </c>
      <c r="G161" s="7" t="s">
        <v>5</v>
      </c>
      <c r="H161" s="83">
        <f>H162</f>
        <v>411951</v>
      </c>
      <c r="R161" s="54"/>
    </row>
    <row r="162" spans="1:18" s="41" customFormat="1" ht="18" customHeight="1">
      <c r="A162" s="53"/>
      <c r="B162" s="8" t="s">
        <v>91</v>
      </c>
      <c r="C162" s="22"/>
      <c r="D162" s="7" t="s">
        <v>97</v>
      </c>
      <c r="E162" s="7" t="s">
        <v>2</v>
      </c>
      <c r="F162" s="7" t="s">
        <v>115</v>
      </c>
      <c r="G162" s="7" t="s">
        <v>92</v>
      </c>
      <c r="H162" s="83">
        <v>411951</v>
      </c>
      <c r="R162" s="54"/>
    </row>
    <row r="163" spans="1:18" s="41" customFormat="1" ht="18" customHeight="1">
      <c r="A163" s="53"/>
      <c r="B163" s="8" t="s">
        <v>102</v>
      </c>
      <c r="C163" s="22"/>
      <c r="D163" s="7" t="s">
        <v>97</v>
      </c>
      <c r="E163" s="7" t="s">
        <v>2</v>
      </c>
      <c r="F163" s="7" t="s">
        <v>103</v>
      </c>
      <c r="G163" s="7" t="s">
        <v>5</v>
      </c>
      <c r="H163" s="83">
        <f>H164</f>
        <v>18423000</v>
      </c>
      <c r="R163" s="54"/>
    </row>
    <row r="164" spans="1:18" s="41" customFormat="1" ht="57" customHeight="1">
      <c r="A164" s="53"/>
      <c r="B164" s="8" t="s">
        <v>291</v>
      </c>
      <c r="C164" s="22"/>
      <c r="D164" s="7" t="s">
        <v>97</v>
      </c>
      <c r="E164" s="7" t="s">
        <v>2</v>
      </c>
      <c r="F164" s="7" t="s">
        <v>106</v>
      </c>
      <c r="G164" s="7" t="s">
        <v>5</v>
      </c>
      <c r="H164" s="83">
        <f>H165</f>
        <v>18423000</v>
      </c>
      <c r="R164" s="54"/>
    </row>
    <row r="165" spans="1:18" s="41" customFormat="1" ht="30.75" customHeight="1">
      <c r="A165" s="53"/>
      <c r="B165" s="8" t="s">
        <v>12</v>
      </c>
      <c r="C165" s="22"/>
      <c r="D165" s="7" t="s">
        <v>97</v>
      </c>
      <c r="E165" s="7" t="s">
        <v>2</v>
      </c>
      <c r="F165" s="7" t="s">
        <v>106</v>
      </c>
      <c r="G165" s="7" t="s">
        <v>13</v>
      </c>
      <c r="H165" s="83">
        <f>18423000</f>
        <v>18423000</v>
      </c>
      <c r="R165" s="54"/>
    </row>
    <row r="166" spans="1:18" s="41" customFormat="1" ht="13.5" customHeight="1">
      <c r="A166" s="53"/>
      <c r="B166" s="57" t="s">
        <v>107</v>
      </c>
      <c r="C166" s="22"/>
      <c r="D166" s="7" t="s">
        <v>97</v>
      </c>
      <c r="E166" s="7" t="s">
        <v>7</v>
      </c>
      <c r="F166" s="7" t="s">
        <v>4</v>
      </c>
      <c r="G166" s="7" t="s">
        <v>5</v>
      </c>
      <c r="H166" s="83">
        <f>H167</f>
        <v>6100000</v>
      </c>
      <c r="R166" s="54"/>
    </row>
    <row r="167" spans="1:18" s="41" customFormat="1" ht="48.75" customHeight="1">
      <c r="A167" s="53"/>
      <c r="B167" s="13" t="s">
        <v>288</v>
      </c>
      <c r="C167" s="22"/>
      <c r="D167" s="7" t="s">
        <v>97</v>
      </c>
      <c r="E167" s="7" t="s">
        <v>7</v>
      </c>
      <c r="F167" s="7" t="s">
        <v>101</v>
      </c>
      <c r="G167" s="7" t="s">
        <v>5</v>
      </c>
      <c r="H167" s="83">
        <f>H168</f>
        <v>6100000</v>
      </c>
      <c r="R167" s="54"/>
    </row>
    <row r="168" spans="1:18" s="41" customFormat="1" ht="92.25" customHeight="1">
      <c r="A168" s="53"/>
      <c r="B168" s="13" t="s">
        <v>289</v>
      </c>
      <c r="C168" s="22"/>
      <c r="D168" s="7" t="s">
        <v>97</v>
      </c>
      <c r="E168" s="7" t="s">
        <v>7</v>
      </c>
      <c r="F168" s="7" t="s">
        <v>290</v>
      </c>
      <c r="G168" s="7" t="s">
        <v>5</v>
      </c>
      <c r="H168" s="83">
        <f>H169</f>
        <v>6100000</v>
      </c>
      <c r="R168" s="54"/>
    </row>
    <row r="169" spans="1:18" s="41" customFormat="1" ht="57" customHeight="1">
      <c r="A169" s="53"/>
      <c r="B169" s="13" t="s">
        <v>344</v>
      </c>
      <c r="C169" s="22"/>
      <c r="D169" s="7" t="s">
        <v>97</v>
      </c>
      <c r="E169" s="7" t="s">
        <v>7</v>
      </c>
      <c r="F169" s="7" t="s">
        <v>115</v>
      </c>
      <c r="G169" s="7" t="s">
        <v>5</v>
      </c>
      <c r="H169" s="83">
        <f>H170</f>
        <v>6100000</v>
      </c>
      <c r="R169" s="54"/>
    </row>
    <row r="170" spans="1:18" s="41" customFormat="1" ht="17.25" customHeight="1">
      <c r="A170" s="53"/>
      <c r="B170" s="8" t="s">
        <v>91</v>
      </c>
      <c r="C170" s="22"/>
      <c r="D170" s="7" t="s">
        <v>97</v>
      </c>
      <c r="E170" s="7" t="s">
        <v>7</v>
      </c>
      <c r="F170" s="7" t="s">
        <v>308</v>
      </c>
      <c r="G170" s="7" t="s">
        <v>92</v>
      </c>
      <c r="H170" s="83">
        <v>6100000</v>
      </c>
      <c r="R170" s="54"/>
    </row>
    <row r="171" spans="1:18" s="30" customFormat="1" ht="18.75" customHeight="1">
      <c r="A171" s="56"/>
      <c r="B171" s="57" t="s">
        <v>114</v>
      </c>
      <c r="C171" s="49"/>
      <c r="D171" s="58" t="s">
        <v>97</v>
      </c>
      <c r="E171" s="58" t="s">
        <v>15</v>
      </c>
      <c r="F171" s="58" t="s">
        <v>4</v>
      </c>
      <c r="G171" s="58" t="s">
        <v>5</v>
      </c>
      <c r="H171" s="93">
        <f>H172+H176</f>
        <v>33937341.86</v>
      </c>
      <c r="R171" s="64"/>
    </row>
    <row r="172" spans="1:18" s="41" customFormat="1" ht="45" customHeight="1">
      <c r="A172" s="53"/>
      <c r="B172" s="8" t="s">
        <v>100</v>
      </c>
      <c r="C172" s="22"/>
      <c r="D172" s="7" t="s">
        <v>97</v>
      </c>
      <c r="E172" s="7" t="s">
        <v>15</v>
      </c>
      <c r="F172" s="7" t="s">
        <v>101</v>
      </c>
      <c r="G172" s="7" t="s">
        <v>5</v>
      </c>
      <c r="H172" s="83">
        <f>H173</f>
        <v>31437341.86</v>
      </c>
      <c r="R172" s="54"/>
    </row>
    <row r="173" spans="1:18" s="41" customFormat="1" ht="97.5" customHeight="1">
      <c r="A173" s="53"/>
      <c r="B173" s="8" t="s">
        <v>289</v>
      </c>
      <c r="C173" s="22"/>
      <c r="D173" s="7" t="s">
        <v>97</v>
      </c>
      <c r="E173" s="7" t="s">
        <v>15</v>
      </c>
      <c r="F173" s="7" t="s">
        <v>290</v>
      </c>
      <c r="G173" s="7" t="s">
        <v>5</v>
      </c>
      <c r="H173" s="83">
        <f>H174</f>
        <v>31437341.86</v>
      </c>
      <c r="R173" s="54"/>
    </row>
    <row r="174" spans="1:18" s="55" customFormat="1" ht="51">
      <c r="A174" s="53"/>
      <c r="B174" s="8" t="s">
        <v>164</v>
      </c>
      <c r="C174" s="22"/>
      <c r="D174" s="7" t="s">
        <v>97</v>
      </c>
      <c r="E174" s="7" t="s">
        <v>15</v>
      </c>
      <c r="F174" s="7" t="s">
        <v>115</v>
      </c>
      <c r="G174" s="7" t="s">
        <v>5</v>
      </c>
      <c r="H174" s="83">
        <f>H175</f>
        <v>31437341.86</v>
      </c>
      <c r="R174" s="54"/>
    </row>
    <row r="175" spans="1:18" s="41" customFormat="1" ht="18.75" customHeight="1">
      <c r="A175" s="53"/>
      <c r="B175" s="8" t="s">
        <v>220</v>
      </c>
      <c r="C175" s="22"/>
      <c r="D175" s="7" t="s">
        <v>97</v>
      </c>
      <c r="E175" s="7" t="s">
        <v>15</v>
      </c>
      <c r="F175" s="7" t="s">
        <v>115</v>
      </c>
      <c r="G175" s="7" t="s">
        <v>92</v>
      </c>
      <c r="H175" s="83">
        <v>31437341.86</v>
      </c>
      <c r="R175" s="54"/>
    </row>
    <row r="176" spans="1:18" s="41" customFormat="1" ht="18.75" customHeight="1">
      <c r="A176" s="53"/>
      <c r="B176" s="8" t="s">
        <v>114</v>
      </c>
      <c r="C176" s="22"/>
      <c r="D176" s="7" t="s">
        <v>97</v>
      </c>
      <c r="E176" s="7" t="s">
        <v>15</v>
      </c>
      <c r="F176" s="7" t="s">
        <v>116</v>
      </c>
      <c r="G176" s="7" t="s">
        <v>5</v>
      </c>
      <c r="H176" s="83">
        <f>H177</f>
        <v>2500000</v>
      </c>
      <c r="R176" s="54"/>
    </row>
    <row r="177" spans="1:18" s="41" customFormat="1" ht="59.25" customHeight="1">
      <c r="A177" s="53"/>
      <c r="B177" s="4" t="s">
        <v>119</v>
      </c>
      <c r="C177" s="22"/>
      <c r="D177" s="7" t="s">
        <v>97</v>
      </c>
      <c r="E177" s="7" t="s">
        <v>15</v>
      </c>
      <c r="F177" s="7" t="s">
        <v>120</v>
      </c>
      <c r="G177" s="7" t="s">
        <v>5</v>
      </c>
      <c r="H177" s="83">
        <f>H178</f>
        <v>2500000</v>
      </c>
      <c r="R177" s="54"/>
    </row>
    <row r="178" spans="1:18" s="41" customFormat="1" ht="25.5">
      <c r="A178" s="53"/>
      <c r="B178" s="8" t="s">
        <v>12</v>
      </c>
      <c r="C178" s="22"/>
      <c r="D178" s="7" t="s">
        <v>97</v>
      </c>
      <c r="E178" s="7" t="s">
        <v>15</v>
      </c>
      <c r="F178" s="7" t="s">
        <v>120</v>
      </c>
      <c r="G178" s="7" t="s">
        <v>13</v>
      </c>
      <c r="H178" s="83">
        <v>2500000</v>
      </c>
      <c r="R178" s="54"/>
    </row>
    <row r="179" spans="1:18" s="30" customFormat="1" ht="33" customHeight="1">
      <c r="A179" s="56"/>
      <c r="B179" s="57" t="s">
        <v>127</v>
      </c>
      <c r="C179" s="49"/>
      <c r="D179" s="58" t="s">
        <v>97</v>
      </c>
      <c r="E179" s="58" t="s">
        <v>97</v>
      </c>
      <c r="F179" s="58" t="s">
        <v>4</v>
      </c>
      <c r="G179" s="58" t="s">
        <v>5</v>
      </c>
      <c r="H179" s="93">
        <f>SUM(H180,H183,H187)</f>
        <v>337224048.56</v>
      </c>
      <c r="R179" s="64"/>
    </row>
    <row r="180" spans="1:8" ht="73.5" customHeight="1">
      <c r="A180" s="53"/>
      <c r="B180" s="8" t="s">
        <v>8</v>
      </c>
      <c r="C180" s="22"/>
      <c r="D180" s="7" t="s">
        <v>97</v>
      </c>
      <c r="E180" s="7" t="s">
        <v>97</v>
      </c>
      <c r="F180" s="7" t="s">
        <v>9</v>
      </c>
      <c r="G180" s="7" t="s">
        <v>5</v>
      </c>
      <c r="H180" s="83">
        <f>H181</f>
        <v>12892100</v>
      </c>
    </row>
    <row r="181" spans="1:8" ht="30" customHeight="1">
      <c r="A181" s="53"/>
      <c r="B181" s="8" t="s">
        <v>79</v>
      </c>
      <c r="C181" s="22"/>
      <c r="D181" s="7" t="s">
        <v>97</v>
      </c>
      <c r="E181" s="7" t="s">
        <v>97</v>
      </c>
      <c r="F181" s="7" t="s">
        <v>38</v>
      </c>
      <c r="G181" s="7" t="s">
        <v>5</v>
      </c>
      <c r="H181" s="83">
        <f>H182</f>
        <v>12892100</v>
      </c>
    </row>
    <row r="182" spans="1:8" ht="30" customHeight="1">
      <c r="A182" s="53"/>
      <c r="B182" s="8" t="s">
        <v>39</v>
      </c>
      <c r="C182" s="22"/>
      <c r="D182" s="7" t="s">
        <v>97</v>
      </c>
      <c r="E182" s="7" t="s">
        <v>97</v>
      </c>
      <c r="F182" s="7" t="s">
        <v>38</v>
      </c>
      <c r="G182" s="7" t="s">
        <v>40</v>
      </c>
      <c r="H182" s="83">
        <v>12892100</v>
      </c>
    </row>
    <row r="183" spans="1:18" s="30" customFormat="1" ht="29.25" customHeight="1">
      <c r="A183" s="56"/>
      <c r="B183" s="8" t="s">
        <v>128</v>
      </c>
      <c r="C183" s="49"/>
      <c r="D183" s="7" t="s">
        <v>97</v>
      </c>
      <c r="E183" s="7" t="s">
        <v>97</v>
      </c>
      <c r="F183" s="7" t="s">
        <v>129</v>
      </c>
      <c r="G183" s="7" t="s">
        <v>5</v>
      </c>
      <c r="H183" s="83">
        <f>H184</f>
        <v>322806718.56</v>
      </c>
      <c r="R183" s="32"/>
    </row>
    <row r="184" spans="1:18" s="30" customFormat="1" ht="51">
      <c r="A184" s="56"/>
      <c r="B184" s="8" t="s">
        <v>345</v>
      </c>
      <c r="C184" s="49"/>
      <c r="D184" s="7" t="s">
        <v>97</v>
      </c>
      <c r="E184" s="7" t="s">
        <v>97</v>
      </c>
      <c r="F184" s="7" t="s">
        <v>131</v>
      </c>
      <c r="G184" s="7" t="s">
        <v>5</v>
      </c>
      <c r="H184" s="83">
        <f>H185+H186</f>
        <v>322806718.56</v>
      </c>
      <c r="R184" s="32"/>
    </row>
    <row r="185" spans="1:18" s="30" customFormat="1" ht="30.75" customHeight="1">
      <c r="A185" s="56"/>
      <c r="B185" s="8" t="s">
        <v>39</v>
      </c>
      <c r="C185" s="49"/>
      <c r="D185" s="7" t="s">
        <v>97</v>
      </c>
      <c r="E185" s="7" t="s">
        <v>97</v>
      </c>
      <c r="F185" s="7" t="s">
        <v>131</v>
      </c>
      <c r="G185" s="7" t="s">
        <v>40</v>
      </c>
      <c r="H185" s="83">
        <v>45828771.8</v>
      </c>
      <c r="R185" s="32"/>
    </row>
    <row r="186" spans="1:18" s="30" customFormat="1" ht="16.5" customHeight="1">
      <c r="A186" s="56"/>
      <c r="B186" s="8" t="s">
        <v>91</v>
      </c>
      <c r="C186" s="49"/>
      <c r="D186" s="7" t="s">
        <v>97</v>
      </c>
      <c r="E186" s="7" t="s">
        <v>97</v>
      </c>
      <c r="F186" s="7" t="s">
        <v>131</v>
      </c>
      <c r="G186" s="7" t="s">
        <v>92</v>
      </c>
      <c r="H186" s="83">
        <v>276977946.76</v>
      </c>
      <c r="R186" s="32"/>
    </row>
    <row r="187" spans="1:18" s="30" customFormat="1" ht="84" customHeight="1">
      <c r="A187" s="108"/>
      <c r="B187" s="4" t="s">
        <v>305</v>
      </c>
      <c r="C187" s="5"/>
      <c r="D187" s="5" t="s">
        <v>97</v>
      </c>
      <c r="E187" s="5" t="s">
        <v>97</v>
      </c>
      <c r="F187" s="5" t="s">
        <v>326</v>
      </c>
      <c r="G187" s="5" t="s">
        <v>5</v>
      </c>
      <c r="H187" s="83">
        <f>H188+H190</f>
        <v>1525230</v>
      </c>
      <c r="R187" s="32"/>
    </row>
    <row r="188" spans="1:18" s="30" customFormat="1" ht="51">
      <c r="A188" s="108"/>
      <c r="B188" s="4" t="s">
        <v>306</v>
      </c>
      <c r="C188" s="5"/>
      <c r="D188" s="5" t="s">
        <v>97</v>
      </c>
      <c r="E188" s="5" t="s">
        <v>97</v>
      </c>
      <c r="F188" s="5" t="s">
        <v>327</v>
      </c>
      <c r="G188" s="5" t="s">
        <v>5</v>
      </c>
      <c r="H188" s="83">
        <f>H189</f>
        <v>1518000</v>
      </c>
      <c r="R188" s="32"/>
    </row>
    <row r="189" spans="1:18" s="30" customFormat="1" ht="25.5">
      <c r="A189" s="108"/>
      <c r="B189" s="8" t="s">
        <v>39</v>
      </c>
      <c r="C189" s="5"/>
      <c r="D189" s="5" t="s">
        <v>97</v>
      </c>
      <c r="E189" s="5" t="s">
        <v>97</v>
      </c>
      <c r="F189" s="5" t="s">
        <v>327</v>
      </c>
      <c r="G189" s="5" t="s">
        <v>40</v>
      </c>
      <c r="H189" s="83">
        <v>1518000</v>
      </c>
      <c r="R189" s="32"/>
    </row>
    <row r="190" spans="1:18" s="30" customFormat="1" ht="84.75" customHeight="1">
      <c r="A190" s="108"/>
      <c r="B190" s="4" t="s">
        <v>304</v>
      </c>
      <c r="C190" s="5"/>
      <c r="D190" s="5" t="s">
        <v>97</v>
      </c>
      <c r="E190" s="5" t="s">
        <v>97</v>
      </c>
      <c r="F190" s="5" t="s">
        <v>328</v>
      </c>
      <c r="G190" s="5" t="s">
        <v>5</v>
      </c>
      <c r="H190" s="83">
        <f>H191</f>
        <v>7230</v>
      </c>
      <c r="R190" s="32"/>
    </row>
    <row r="191" spans="1:18" s="30" customFormat="1" ht="29.25" customHeight="1">
      <c r="A191" s="108"/>
      <c r="B191" s="8" t="s">
        <v>39</v>
      </c>
      <c r="C191" s="5"/>
      <c r="D191" s="5" t="s">
        <v>97</v>
      </c>
      <c r="E191" s="5" t="s">
        <v>97</v>
      </c>
      <c r="F191" s="5" t="s">
        <v>328</v>
      </c>
      <c r="G191" s="5" t="s">
        <v>40</v>
      </c>
      <c r="H191" s="83">
        <v>7230</v>
      </c>
      <c r="R191" s="32"/>
    </row>
    <row r="192" spans="1:18" s="30" customFormat="1" ht="18" customHeight="1">
      <c r="A192" s="56"/>
      <c r="B192" s="57" t="s">
        <v>222</v>
      </c>
      <c r="C192" s="49"/>
      <c r="D192" s="58" t="s">
        <v>77</v>
      </c>
      <c r="E192" s="58" t="s">
        <v>3</v>
      </c>
      <c r="F192" s="58" t="s">
        <v>4</v>
      </c>
      <c r="G192" s="58" t="s">
        <v>5</v>
      </c>
      <c r="H192" s="93">
        <f>H193+H197+H214</f>
        <v>194270949.2</v>
      </c>
      <c r="R192" s="32"/>
    </row>
    <row r="193" spans="1:8" ht="12.75">
      <c r="A193" s="53"/>
      <c r="B193" s="59" t="s">
        <v>135</v>
      </c>
      <c r="C193" s="39"/>
      <c r="D193" s="39" t="s">
        <v>77</v>
      </c>
      <c r="E193" s="39" t="s">
        <v>2</v>
      </c>
      <c r="F193" s="34" t="s">
        <v>4</v>
      </c>
      <c r="G193" s="34" t="s">
        <v>5</v>
      </c>
      <c r="H193" s="83">
        <f>H194</f>
        <v>2000000</v>
      </c>
    </row>
    <row r="194" spans="1:8" ht="12.75">
      <c r="A194" s="53"/>
      <c r="B194" s="13" t="s">
        <v>136</v>
      </c>
      <c r="C194" s="18"/>
      <c r="D194" s="18" t="s">
        <v>77</v>
      </c>
      <c r="E194" s="18" t="s">
        <v>2</v>
      </c>
      <c r="F194" s="6" t="s">
        <v>137</v>
      </c>
      <c r="G194" s="6" t="s">
        <v>5</v>
      </c>
      <c r="H194" s="83">
        <f>H195</f>
        <v>2000000</v>
      </c>
    </row>
    <row r="195" spans="1:8" ht="25.5">
      <c r="A195" s="53"/>
      <c r="B195" s="4" t="s">
        <v>79</v>
      </c>
      <c r="C195" s="5"/>
      <c r="D195" s="5" t="s">
        <v>77</v>
      </c>
      <c r="E195" s="5" t="s">
        <v>2</v>
      </c>
      <c r="F195" s="5" t="s">
        <v>138</v>
      </c>
      <c r="G195" s="6" t="s">
        <v>5</v>
      </c>
      <c r="H195" s="83">
        <f>H196</f>
        <v>2000000</v>
      </c>
    </row>
    <row r="196" spans="1:18" s="30" customFormat="1" ht="25.5">
      <c r="A196" s="56"/>
      <c r="B196" s="4" t="s">
        <v>39</v>
      </c>
      <c r="C196" s="5"/>
      <c r="D196" s="5" t="s">
        <v>77</v>
      </c>
      <c r="E196" s="5" t="s">
        <v>2</v>
      </c>
      <c r="F196" s="5" t="s">
        <v>138</v>
      </c>
      <c r="G196" s="6" t="s">
        <v>40</v>
      </c>
      <c r="H196" s="83">
        <f>2000000</f>
        <v>2000000</v>
      </c>
      <c r="R196" s="32"/>
    </row>
    <row r="197" spans="1:18" s="30" customFormat="1" ht="17.25" customHeight="1">
      <c r="A197" s="56"/>
      <c r="B197" s="40" t="s">
        <v>139</v>
      </c>
      <c r="C197" s="39"/>
      <c r="D197" s="39" t="s">
        <v>77</v>
      </c>
      <c r="E197" s="39" t="s">
        <v>7</v>
      </c>
      <c r="F197" s="34" t="s">
        <v>4</v>
      </c>
      <c r="G197" s="34" t="s">
        <v>5</v>
      </c>
      <c r="H197" s="93">
        <f>H198+H205+H208+H211+H202</f>
        <v>15091383</v>
      </c>
      <c r="R197" s="32"/>
    </row>
    <row r="198" spans="1:18" s="41" customFormat="1" ht="44.25" customHeight="1">
      <c r="A198" s="53"/>
      <c r="B198" s="8" t="s">
        <v>100</v>
      </c>
      <c r="C198" s="18"/>
      <c r="D198" s="18" t="s">
        <v>77</v>
      </c>
      <c r="E198" s="18" t="s">
        <v>7</v>
      </c>
      <c r="F198" s="5" t="s">
        <v>101</v>
      </c>
      <c r="G198" s="5" t="s">
        <v>5</v>
      </c>
      <c r="H198" s="83">
        <f>H199</f>
        <v>900000</v>
      </c>
      <c r="R198" s="28"/>
    </row>
    <row r="199" spans="1:18" s="41" customFormat="1" ht="99" customHeight="1">
      <c r="A199" s="53"/>
      <c r="B199" s="8" t="s">
        <v>289</v>
      </c>
      <c r="C199" s="18"/>
      <c r="D199" s="18" t="s">
        <v>77</v>
      </c>
      <c r="E199" s="18" t="s">
        <v>7</v>
      </c>
      <c r="F199" s="5" t="s">
        <v>290</v>
      </c>
      <c r="G199" s="5" t="s">
        <v>5</v>
      </c>
      <c r="H199" s="83">
        <f>H200</f>
        <v>900000</v>
      </c>
      <c r="R199" s="28"/>
    </row>
    <row r="200" spans="1:18" s="41" customFormat="1" ht="60.75" customHeight="1">
      <c r="A200" s="53"/>
      <c r="B200" s="8" t="s">
        <v>164</v>
      </c>
      <c r="C200" s="18"/>
      <c r="D200" s="18" t="s">
        <v>77</v>
      </c>
      <c r="E200" s="18" t="s">
        <v>7</v>
      </c>
      <c r="F200" s="5" t="s">
        <v>115</v>
      </c>
      <c r="G200" s="5" t="s">
        <v>5</v>
      </c>
      <c r="H200" s="83">
        <f>H201</f>
        <v>900000</v>
      </c>
      <c r="R200" s="28"/>
    </row>
    <row r="201" spans="1:18" s="41" customFormat="1" ht="17.25" customHeight="1">
      <c r="A201" s="53"/>
      <c r="B201" s="8" t="s">
        <v>220</v>
      </c>
      <c r="C201" s="18"/>
      <c r="D201" s="18" t="s">
        <v>77</v>
      </c>
      <c r="E201" s="18" t="s">
        <v>7</v>
      </c>
      <c r="F201" s="5" t="s">
        <v>115</v>
      </c>
      <c r="G201" s="5" t="s">
        <v>92</v>
      </c>
      <c r="H201" s="83">
        <v>900000</v>
      </c>
      <c r="R201" s="28"/>
    </row>
    <row r="202" spans="1:18" s="41" customFormat="1" ht="38.25">
      <c r="A202" s="109"/>
      <c r="B202" s="4" t="s">
        <v>140</v>
      </c>
      <c r="C202" s="18"/>
      <c r="D202" s="18" t="s">
        <v>77</v>
      </c>
      <c r="E202" s="18" t="s">
        <v>7</v>
      </c>
      <c r="F202" s="5" t="s">
        <v>141</v>
      </c>
      <c r="G202" s="6" t="s">
        <v>5</v>
      </c>
      <c r="H202" s="83">
        <f>H203</f>
        <v>1305431</v>
      </c>
      <c r="R202" s="28"/>
    </row>
    <row r="203" spans="1:18" s="41" customFormat="1" ht="25.5">
      <c r="A203" s="106"/>
      <c r="B203" s="4" t="s">
        <v>79</v>
      </c>
      <c r="C203" s="5"/>
      <c r="D203" s="5" t="s">
        <v>77</v>
      </c>
      <c r="E203" s="5" t="s">
        <v>7</v>
      </c>
      <c r="F203" s="5" t="s">
        <v>142</v>
      </c>
      <c r="G203" s="5" t="s">
        <v>5</v>
      </c>
      <c r="H203" s="83">
        <f>H204</f>
        <v>1305431</v>
      </c>
      <c r="R203" s="28"/>
    </row>
    <row r="204" spans="1:18" s="41" customFormat="1" ht="25.5">
      <c r="A204" s="109"/>
      <c r="B204" s="4" t="s">
        <v>39</v>
      </c>
      <c r="C204" s="18"/>
      <c r="D204" s="18" t="s">
        <v>77</v>
      </c>
      <c r="E204" s="18" t="s">
        <v>7</v>
      </c>
      <c r="F204" s="5" t="s">
        <v>142</v>
      </c>
      <c r="G204" s="5" t="s">
        <v>40</v>
      </c>
      <c r="H204" s="83">
        <v>1305431</v>
      </c>
      <c r="R204" s="28"/>
    </row>
    <row r="205" spans="1:18" s="41" customFormat="1" ht="12.75">
      <c r="A205" s="53"/>
      <c r="B205" s="8" t="s">
        <v>143</v>
      </c>
      <c r="C205" s="18"/>
      <c r="D205" s="18" t="s">
        <v>77</v>
      </c>
      <c r="E205" s="18" t="s">
        <v>7</v>
      </c>
      <c r="F205" s="5" t="s">
        <v>144</v>
      </c>
      <c r="G205" s="5" t="s">
        <v>5</v>
      </c>
      <c r="H205" s="83">
        <f>H206</f>
        <v>9231882</v>
      </c>
      <c r="R205" s="28"/>
    </row>
    <row r="206" spans="1:18" s="41" customFormat="1" ht="33" customHeight="1">
      <c r="A206" s="53"/>
      <c r="B206" s="4" t="s">
        <v>79</v>
      </c>
      <c r="C206" s="18"/>
      <c r="D206" s="18" t="s">
        <v>77</v>
      </c>
      <c r="E206" s="18" t="s">
        <v>7</v>
      </c>
      <c r="F206" s="5" t="s">
        <v>145</v>
      </c>
      <c r="G206" s="5" t="s">
        <v>5</v>
      </c>
      <c r="H206" s="83">
        <f>H207</f>
        <v>9231882</v>
      </c>
      <c r="R206" s="28"/>
    </row>
    <row r="207" spans="1:18" s="41" customFormat="1" ht="34.5" customHeight="1">
      <c r="A207" s="53"/>
      <c r="B207" s="17" t="s">
        <v>39</v>
      </c>
      <c r="C207" s="18"/>
      <c r="D207" s="18" t="s">
        <v>77</v>
      </c>
      <c r="E207" s="18" t="s">
        <v>7</v>
      </c>
      <c r="F207" s="5" t="s">
        <v>145</v>
      </c>
      <c r="G207" s="5" t="s">
        <v>40</v>
      </c>
      <c r="H207" s="83">
        <f>9231882</f>
        <v>9231882</v>
      </c>
      <c r="R207" s="28"/>
    </row>
    <row r="208" spans="1:18" s="41" customFormat="1" ht="34.5" customHeight="1">
      <c r="A208" s="53"/>
      <c r="B208" s="17" t="s">
        <v>146</v>
      </c>
      <c r="C208" s="18"/>
      <c r="D208" s="18" t="s">
        <v>77</v>
      </c>
      <c r="E208" s="18" t="s">
        <v>7</v>
      </c>
      <c r="F208" s="5" t="s">
        <v>147</v>
      </c>
      <c r="G208" s="5" t="s">
        <v>5</v>
      </c>
      <c r="H208" s="83">
        <f>H209</f>
        <v>2454070</v>
      </c>
      <c r="R208" s="28"/>
    </row>
    <row r="209" spans="1:18" s="41" customFormat="1" ht="34.5" customHeight="1">
      <c r="A209" s="53"/>
      <c r="B209" s="4" t="s">
        <v>79</v>
      </c>
      <c r="C209" s="18"/>
      <c r="D209" s="18" t="s">
        <v>77</v>
      </c>
      <c r="E209" s="18" t="s">
        <v>7</v>
      </c>
      <c r="F209" s="5" t="s">
        <v>148</v>
      </c>
      <c r="G209" s="5" t="s">
        <v>5</v>
      </c>
      <c r="H209" s="83">
        <f>H210</f>
        <v>2454070</v>
      </c>
      <c r="R209" s="28"/>
    </row>
    <row r="210" spans="1:18" s="41" customFormat="1" ht="34.5" customHeight="1">
      <c r="A210" s="53"/>
      <c r="B210" s="17" t="s">
        <v>39</v>
      </c>
      <c r="C210" s="18"/>
      <c r="D210" s="18" t="s">
        <v>77</v>
      </c>
      <c r="E210" s="18" t="s">
        <v>7</v>
      </c>
      <c r="F210" s="5" t="s">
        <v>148</v>
      </c>
      <c r="G210" s="5" t="s">
        <v>40</v>
      </c>
      <c r="H210" s="83">
        <f>2454070</f>
        <v>2454070</v>
      </c>
      <c r="R210" s="28"/>
    </row>
    <row r="211" spans="1:18" s="30" customFormat="1" ht="25.5">
      <c r="A211" s="56"/>
      <c r="B211" s="4" t="s">
        <v>149</v>
      </c>
      <c r="C211" s="5"/>
      <c r="D211" s="5" t="s">
        <v>77</v>
      </c>
      <c r="E211" s="5" t="s">
        <v>7</v>
      </c>
      <c r="F211" s="5" t="s">
        <v>150</v>
      </c>
      <c r="G211" s="6" t="s">
        <v>5</v>
      </c>
      <c r="H211" s="83">
        <f>H212</f>
        <v>1200000</v>
      </c>
      <c r="R211" s="32"/>
    </row>
    <row r="212" spans="1:18" s="30" customFormat="1" ht="25.5">
      <c r="A212" s="56"/>
      <c r="B212" s="4" t="s">
        <v>79</v>
      </c>
      <c r="C212" s="5"/>
      <c r="D212" s="5" t="s">
        <v>77</v>
      </c>
      <c r="E212" s="5" t="s">
        <v>7</v>
      </c>
      <c r="F212" s="5" t="s">
        <v>151</v>
      </c>
      <c r="G212" s="6" t="s">
        <v>5</v>
      </c>
      <c r="H212" s="83">
        <f>H213</f>
        <v>1200000</v>
      </c>
      <c r="R212" s="32"/>
    </row>
    <row r="213" spans="1:18" s="30" customFormat="1" ht="25.5">
      <c r="A213" s="56"/>
      <c r="B213" s="17" t="s">
        <v>39</v>
      </c>
      <c r="C213" s="18"/>
      <c r="D213" s="18" t="s">
        <v>77</v>
      </c>
      <c r="E213" s="18" t="s">
        <v>7</v>
      </c>
      <c r="F213" s="5" t="s">
        <v>151</v>
      </c>
      <c r="G213" s="5" t="s">
        <v>40</v>
      </c>
      <c r="H213" s="83">
        <v>1200000</v>
      </c>
      <c r="R213" s="32"/>
    </row>
    <row r="214" spans="1:18" s="30" customFormat="1" ht="25.5">
      <c r="A214" s="56"/>
      <c r="B214" s="57" t="s">
        <v>157</v>
      </c>
      <c r="C214" s="58"/>
      <c r="D214" s="58" t="s">
        <v>77</v>
      </c>
      <c r="E214" s="58" t="s">
        <v>71</v>
      </c>
      <c r="F214" s="58" t="s">
        <v>4</v>
      </c>
      <c r="G214" s="58" t="s">
        <v>5</v>
      </c>
      <c r="H214" s="93">
        <f>H215</f>
        <v>177179566.2</v>
      </c>
      <c r="R214" s="32"/>
    </row>
    <row r="215" spans="1:18" s="30" customFormat="1" ht="30" customHeight="1">
      <c r="A215" s="56"/>
      <c r="B215" s="8" t="s">
        <v>128</v>
      </c>
      <c r="C215" s="5"/>
      <c r="D215" s="7" t="s">
        <v>77</v>
      </c>
      <c r="E215" s="7" t="s">
        <v>71</v>
      </c>
      <c r="F215" s="7" t="s">
        <v>129</v>
      </c>
      <c r="G215" s="6" t="s">
        <v>5</v>
      </c>
      <c r="H215" s="83">
        <f>H216</f>
        <v>177179566.2</v>
      </c>
      <c r="R215" s="32"/>
    </row>
    <row r="216" spans="1:8" ht="51">
      <c r="A216" s="53"/>
      <c r="B216" s="8" t="s">
        <v>221</v>
      </c>
      <c r="C216" s="22"/>
      <c r="D216" s="7" t="s">
        <v>77</v>
      </c>
      <c r="E216" s="7" t="s">
        <v>71</v>
      </c>
      <c r="F216" s="7" t="s">
        <v>131</v>
      </c>
      <c r="G216" s="7" t="s">
        <v>5</v>
      </c>
      <c r="H216" s="83">
        <f>H217+H218</f>
        <v>177179566.2</v>
      </c>
    </row>
    <row r="217" spans="1:18" s="41" customFormat="1" ht="29.25" customHeight="1">
      <c r="A217" s="53"/>
      <c r="B217" s="17" t="s">
        <v>39</v>
      </c>
      <c r="C217" s="22"/>
      <c r="D217" s="7" t="s">
        <v>77</v>
      </c>
      <c r="E217" s="7" t="s">
        <v>71</v>
      </c>
      <c r="F217" s="7" t="s">
        <v>131</v>
      </c>
      <c r="G217" s="7" t="s">
        <v>40</v>
      </c>
      <c r="H217" s="83">
        <v>108483763.47</v>
      </c>
      <c r="R217" s="28"/>
    </row>
    <row r="218" spans="1:8" ht="18.75" customHeight="1">
      <c r="A218" s="53"/>
      <c r="B218" s="8" t="s">
        <v>91</v>
      </c>
      <c r="C218" s="22"/>
      <c r="D218" s="58" t="s">
        <v>77</v>
      </c>
      <c r="E218" s="58" t="s">
        <v>71</v>
      </c>
      <c r="F218" s="7" t="s">
        <v>131</v>
      </c>
      <c r="G218" s="7" t="s">
        <v>92</v>
      </c>
      <c r="H218" s="83">
        <v>68695802.73</v>
      </c>
    </row>
    <row r="219" spans="1:8" ht="25.5">
      <c r="A219" s="53"/>
      <c r="B219" s="57" t="s">
        <v>248</v>
      </c>
      <c r="C219" s="49"/>
      <c r="D219" s="58" t="s">
        <v>82</v>
      </c>
      <c r="E219" s="58" t="s">
        <v>3</v>
      </c>
      <c r="F219" s="58" t="s">
        <v>4</v>
      </c>
      <c r="G219" s="58" t="s">
        <v>5</v>
      </c>
      <c r="H219" s="83">
        <f>H220+H231</f>
        <v>18646068.87</v>
      </c>
    </row>
    <row r="220" spans="1:8" ht="16.5" customHeight="1">
      <c r="A220" s="53"/>
      <c r="B220" s="57" t="s">
        <v>223</v>
      </c>
      <c r="C220" s="58"/>
      <c r="D220" s="7" t="s">
        <v>82</v>
      </c>
      <c r="E220" s="7" t="s">
        <v>2</v>
      </c>
      <c r="F220" s="7" t="s">
        <v>4</v>
      </c>
      <c r="G220" s="7" t="s">
        <v>5</v>
      </c>
      <c r="H220" s="83">
        <f>SUM(H221,H228,H225)</f>
        <v>18645684</v>
      </c>
    </row>
    <row r="221" spans="1:8" ht="38.25">
      <c r="A221" s="53"/>
      <c r="B221" s="8" t="s">
        <v>100</v>
      </c>
      <c r="C221" s="58"/>
      <c r="D221" s="7" t="s">
        <v>82</v>
      </c>
      <c r="E221" s="7" t="s">
        <v>2</v>
      </c>
      <c r="F221" s="7" t="s">
        <v>101</v>
      </c>
      <c r="G221" s="7" t="s">
        <v>16</v>
      </c>
      <c r="H221" s="83">
        <f>H222</f>
        <v>15000000</v>
      </c>
    </row>
    <row r="222" spans="1:8" ht="97.5" customHeight="1">
      <c r="A222" s="53"/>
      <c r="B222" s="8" t="s">
        <v>289</v>
      </c>
      <c r="C222" s="58"/>
      <c r="D222" s="7" t="s">
        <v>82</v>
      </c>
      <c r="E222" s="7" t="s">
        <v>2</v>
      </c>
      <c r="F222" s="7" t="s">
        <v>290</v>
      </c>
      <c r="G222" s="7" t="s">
        <v>5</v>
      </c>
      <c r="H222" s="83">
        <f>H223</f>
        <v>15000000</v>
      </c>
    </row>
    <row r="223" spans="1:8" ht="56.25" customHeight="1">
      <c r="A223" s="53"/>
      <c r="B223" s="8" t="s">
        <v>164</v>
      </c>
      <c r="C223" s="58"/>
      <c r="D223" s="7" t="s">
        <v>82</v>
      </c>
      <c r="E223" s="7" t="s">
        <v>2</v>
      </c>
      <c r="F223" s="7" t="s">
        <v>115</v>
      </c>
      <c r="G223" s="7" t="s">
        <v>5</v>
      </c>
      <c r="H223" s="83">
        <f>H224</f>
        <v>15000000</v>
      </c>
    </row>
    <row r="224" spans="1:8" ht="18" customHeight="1">
      <c r="A224" s="53"/>
      <c r="B224" s="8" t="s">
        <v>91</v>
      </c>
      <c r="C224" s="58"/>
      <c r="D224" s="7" t="s">
        <v>82</v>
      </c>
      <c r="E224" s="7" t="s">
        <v>2</v>
      </c>
      <c r="F224" s="7" t="s">
        <v>115</v>
      </c>
      <c r="G224" s="7" t="s">
        <v>92</v>
      </c>
      <c r="H224" s="83">
        <f>15000000</f>
        <v>15000000</v>
      </c>
    </row>
    <row r="225" spans="1:8" ht="18" customHeight="1">
      <c r="A225" s="42"/>
      <c r="B225" s="8" t="s">
        <v>171</v>
      </c>
      <c r="C225" s="22"/>
      <c r="D225" s="7" t="s">
        <v>82</v>
      </c>
      <c r="E225" s="7" t="s">
        <v>2</v>
      </c>
      <c r="F225" s="7" t="s">
        <v>172</v>
      </c>
      <c r="G225" s="7" t="s">
        <v>16</v>
      </c>
      <c r="H225" s="83">
        <f>H226</f>
        <v>3145684</v>
      </c>
    </row>
    <row r="226" spans="1:8" ht="25.5">
      <c r="A226" s="56"/>
      <c r="B226" s="8" t="s">
        <v>79</v>
      </c>
      <c r="C226" s="22"/>
      <c r="D226" s="7" t="s">
        <v>82</v>
      </c>
      <c r="E226" s="7" t="s">
        <v>2</v>
      </c>
      <c r="F226" s="7" t="s">
        <v>173</v>
      </c>
      <c r="G226" s="7" t="s">
        <v>5</v>
      </c>
      <c r="H226" s="83">
        <f>H227</f>
        <v>3145684</v>
      </c>
    </row>
    <row r="227" spans="1:8" ht="25.5">
      <c r="A227" s="53"/>
      <c r="B227" s="8" t="s">
        <v>39</v>
      </c>
      <c r="C227" s="100"/>
      <c r="D227" s="7" t="s">
        <v>82</v>
      </c>
      <c r="E227" s="7" t="s">
        <v>2</v>
      </c>
      <c r="F227" s="7" t="s">
        <v>173</v>
      </c>
      <c r="G227" s="7" t="s">
        <v>40</v>
      </c>
      <c r="H227" s="83">
        <v>3145684</v>
      </c>
    </row>
    <row r="228" spans="1:8" ht="38.25">
      <c r="A228" s="53"/>
      <c r="B228" s="8" t="s">
        <v>177</v>
      </c>
      <c r="C228" s="7"/>
      <c r="D228" s="7" t="s">
        <v>82</v>
      </c>
      <c r="E228" s="7" t="s">
        <v>2</v>
      </c>
      <c r="F228" s="7" t="s">
        <v>178</v>
      </c>
      <c r="G228" s="7" t="s">
        <v>5</v>
      </c>
      <c r="H228" s="83">
        <f>H229</f>
        <v>500000</v>
      </c>
    </row>
    <row r="229" spans="1:8" ht="38.25">
      <c r="A229" s="53"/>
      <c r="B229" s="8" t="s">
        <v>346</v>
      </c>
      <c r="C229" s="7"/>
      <c r="D229" s="7" t="s">
        <v>82</v>
      </c>
      <c r="E229" s="7" t="s">
        <v>2</v>
      </c>
      <c r="F229" s="7" t="s">
        <v>179</v>
      </c>
      <c r="G229" s="75" t="s">
        <v>5</v>
      </c>
      <c r="H229" s="83">
        <f>H230</f>
        <v>500000</v>
      </c>
    </row>
    <row r="230" spans="1:8" s="12" customFormat="1" ht="33.75" customHeight="1">
      <c r="A230" s="108"/>
      <c r="B230" s="17" t="s">
        <v>39</v>
      </c>
      <c r="C230" s="11"/>
      <c r="D230" s="11" t="s">
        <v>82</v>
      </c>
      <c r="E230" s="75" t="s">
        <v>2</v>
      </c>
      <c r="F230" s="75" t="s">
        <v>179</v>
      </c>
      <c r="G230" s="75" t="s">
        <v>40</v>
      </c>
      <c r="H230" s="82">
        <f>500000</f>
        <v>500000</v>
      </c>
    </row>
    <row r="231" spans="1:8" s="14" customFormat="1" ht="38.25">
      <c r="A231" s="109"/>
      <c r="B231" s="17" t="s">
        <v>312</v>
      </c>
      <c r="C231" s="22"/>
      <c r="D231" s="22" t="s">
        <v>82</v>
      </c>
      <c r="E231" s="7" t="s">
        <v>26</v>
      </c>
      <c r="F231" s="7" t="s">
        <v>4</v>
      </c>
      <c r="G231" s="7" t="s">
        <v>5</v>
      </c>
      <c r="H231" s="82">
        <f>H232</f>
        <v>384.87</v>
      </c>
    </row>
    <row r="232" spans="1:8" s="12" customFormat="1" ht="33.75" customHeight="1">
      <c r="A232" s="56"/>
      <c r="B232" s="8" t="s">
        <v>128</v>
      </c>
      <c r="C232" s="5"/>
      <c r="D232" s="7" t="s">
        <v>309</v>
      </c>
      <c r="E232" s="7" t="s">
        <v>26</v>
      </c>
      <c r="F232" s="7" t="s">
        <v>129</v>
      </c>
      <c r="G232" s="6" t="s">
        <v>5</v>
      </c>
      <c r="H232" s="82">
        <f>H233</f>
        <v>384.87</v>
      </c>
    </row>
    <row r="233" spans="1:8" s="12" customFormat="1" ht="51">
      <c r="A233" s="53"/>
      <c r="B233" s="8" t="s">
        <v>345</v>
      </c>
      <c r="C233" s="22"/>
      <c r="D233" s="7" t="s">
        <v>82</v>
      </c>
      <c r="E233" s="7" t="s">
        <v>26</v>
      </c>
      <c r="F233" s="7" t="s">
        <v>131</v>
      </c>
      <c r="G233" s="7" t="s">
        <v>5</v>
      </c>
      <c r="H233" s="82">
        <f>H234</f>
        <v>384.87</v>
      </c>
    </row>
    <row r="234" spans="1:8" s="12" customFormat="1" ht="33.75" customHeight="1">
      <c r="A234" s="53"/>
      <c r="B234" s="17" t="s">
        <v>39</v>
      </c>
      <c r="C234" s="22"/>
      <c r="D234" s="7" t="s">
        <v>82</v>
      </c>
      <c r="E234" s="7" t="s">
        <v>26</v>
      </c>
      <c r="F234" s="7" t="s">
        <v>131</v>
      </c>
      <c r="G234" s="7" t="s">
        <v>40</v>
      </c>
      <c r="H234" s="82">
        <v>384.87</v>
      </c>
    </row>
    <row r="235" spans="1:8" s="12" customFormat="1" ht="28.5" customHeight="1">
      <c r="A235" s="108">
        <v>5</v>
      </c>
      <c r="B235" s="15" t="s">
        <v>224</v>
      </c>
      <c r="C235" s="16" t="s">
        <v>40</v>
      </c>
      <c r="D235" s="16"/>
      <c r="E235" s="16"/>
      <c r="F235" s="18"/>
      <c r="G235" s="5"/>
      <c r="H235" s="94">
        <f>H236+H245+H254</f>
        <v>48852040.01</v>
      </c>
    </row>
    <row r="236" spans="1:8" s="12" customFormat="1" ht="21" customHeight="1">
      <c r="A236" s="108"/>
      <c r="B236" s="57" t="s">
        <v>206</v>
      </c>
      <c r="C236" s="39"/>
      <c r="D236" s="39" t="s">
        <v>2</v>
      </c>
      <c r="E236" s="39" t="s">
        <v>3</v>
      </c>
      <c r="F236" s="39" t="s">
        <v>4</v>
      </c>
      <c r="G236" s="34" t="s">
        <v>5</v>
      </c>
      <c r="H236" s="82">
        <f>H237+H241</f>
        <v>22051350</v>
      </c>
    </row>
    <row r="237" spans="1:8" s="12" customFormat="1" ht="72" customHeight="1">
      <c r="A237" s="108"/>
      <c r="B237" s="4" t="s">
        <v>25</v>
      </c>
      <c r="C237" s="5"/>
      <c r="D237" s="5" t="s">
        <v>2</v>
      </c>
      <c r="E237" s="5" t="s">
        <v>26</v>
      </c>
      <c r="F237" s="5" t="s">
        <v>4</v>
      </c>
      <c r="G237" s="5" t="s">
        <v>5</v>
      </c>
      <c r="H237" s="82">
        <f>H238</f>
        <v>12010700</v>
      </c>
    </row>
    <row r="238" spans="1:8" s="20" customFormat="1" ht="68.25" customHeight="1">
      <c r="A238" s="109"/>
      <c r="B238" s="13" t="s">
        <v>8</v>
      </c>
      <c r="C238" s="18"/>
      <c r="D238" s="18" t="s">
        <v>2</v>
      </c>
      <c r="E238" s="18" t="s">
        <v>26</v>
      </c>
      <c r="F238" s="18" t="s">
        <v>9</v>
      </c>
      <c r="G238" s="5" t="s">
        <v>5</v>
      </c>
      <c r="H238" s="82">
        <f>H239</f>
        <v>12010700</v>
      </c>
    </row>
    <row r="239" spans="1:8" s="3" customFormat="1" ht="15.75" customHeight="1">
      <c r="A239" s="108"/>
      <c r="B239" s="13" t="s">
        <v>17</v>
      </c>
      <c r="C239" s="18"/>
      <c r="D239" s="18" t="s">
        <v>2</v>
      </c>
      <c r="E239" s="18" t="s">
        <v>26</v>
      </c>
      <c r="F239" s="18" t="s">
        <v>18</v>
      </c>
      <c r="G239" s="5" t="s">
        <v>5</v>
      </c>
      <c r="H239" s="82">
        <f>H240</f>
        <v>12010700</v>
      </c>
    </row>
    <row r="240" spans="1:8" ht="33" customHeight="1">
      <c r="A240" s="109"/>
      <c r="B240" s="13" t="s">
        <v>12</v>
      </c>
      <c r="C240" s="18"/>
      <c r="D240" s="18" t="s">
        <v>2</v>
      </c>
      <c r="E240" s="18" t="s">
        <v>26</v>
      </c>
      <c r="F240" s="18" t="s">
        <v>18</v>
      </c>
      <c r="G240" s="6" t="s">
        <v>13</v>
      </c>
      <c r="H240" s="84">
        <v>12010700</v>
      </c>
    </row>
    <row r="241" spans="1:8" ht="15.75" customHeight="1">
      <c r="A241" s="62"/>
      <c r="B241" s="13" t="s">
        <v>27</v>
      </c>
      <c r="C241" s="18"/>
      <c r="D241" s="39" t="s">
        <v>2</v>
      </c>
      <c r="E241" s="39" t="s">
        <v>28</v>
      </c>
      <c r="F241" s="39" t="s">
        <v>4</v>
      </c>
      <c r="G241" s="58" t="s">
        <v>5</v>
      </c>
      <c r="H241" s="95">
        <f>H242</f>
        <v>10040650</v>
      </c>
    </row>
    <row r="242" spans="1:8" s="3" customFormat="1" ht="15.75" customHeight="1">
      <c r="A242" s="106"/>
      <c r="B242" s="13" t="s">
        <v>27</v>
      </c>
      <c r="C242" s="18"/>
      <c r="D242" s="18" t="s">
        <v>2</v>
      </c>
      <c r="E242" s="18" t="s">
        <v>28</v>
      </c>
      <c r="F242" s="18" t="s">
        <v>29</v>
      </c>
      <c r="G242" s="5" t="s">
        <v>5</v>
      </c>
      <c r="H242" s="82">
        <f>H243</f>
        <v>10040650</v>
      </c>
    </row>
    <row r="243" spans="1:8" s="14" customFormat="1" ht="32.25" customHeight="1">
      <c r="A243" s="109"/>
      <c r="B243" s="13" t="s">
        <v>30</v>
      </c>
      <c r="C243" s="18"/>
      <c r="D243" s="18" t="s">
        <v>2</v>
      </c>
      <c r="E243" s="18" t="s">
        <v>28</v>
      </c>
      <c r="F243" s="5" t="s">
        <v>31</v>
      </c>
      <c r="G243" s="5" t="s">
        <v>5</v>
      </c>
      <c r="H243" s="82">
        <f>H244</f>
        <v>10040650</v>
      </c>
    </row>
    <row r="244" spans="1:8" ht="16.5" customHeight="1">
      <c r="A244" s="109"/>
      <c r="B244" s="4" t="s">
        <v>32</v>
      </c>
      <c r="C244" s="5"/>
      <c r="D244" s="5" t="s">
        <v>2</v>
      </c>
      <c r="E244" s="5" t="s">
        <v>28</v>
      </c>
      <c r="F244" s="5" t="s">
        <v>31</v>
      </c>
      <c r="G244" s="5" t="s">
        <v>33</v>
      </c>
      <c r="H244" s="84">
        <v>10040650</v>
      </c>
    </row>
    <row r="245" spans="1:8" ht="31.5" customHeight="1">
      <c r="A245" s="109"/>
      <c r="B245" s="37" t="s">
        <v>248</v>
      </c>
      <c r="C245" s="34"/>
      <c r="D245" s="34" t="s">
        <v>82</v>
      </c>
      <c r="E245" s="34" t="s">
        <v>3</v>
      </c>
      <c r="F245" s="34" t="s">
        <v>4</v>
      </c>
      <c r="G245" s="34" t="s">
        <v>5</v>
      </c>
      <c r="H245" s="84">
        <f>H246+H250</f>
        <v>17016900</v>
      </c>
    </row>
    <row r="246" spans="1:8" ht="15.75" customHeight="1">
      <c r="A246" s="109"/>
      <c r="B246" s="4" t="s">
        <v>223</v>
      </c>
      <c r="C246" s="5"/>
      <c r="D246" s="5" t="s">
        <v>82</v>
      </c>
      <c r="E246" s="5" t="s">
        <v>2</v>
      </c>
      <c r="F246" s="5" t="s">
        <v>4</v>
      </c>
      <c r="G246" s="5" t="s">
        <v>5</v>
      </c>
      <c r="H246" s="84">
        <f>H247</f>
        <v>15993900</v>
      </c>
    </row>
    <row r="247" spans="1:18" s="50" customFormat="1" ht="38.25">
      <c r="A247" s="42"/>
      <c r="B247" s="8" t="s">
        <v>177</v>
      </c>
      <c r="C247" s="22"/>
      <c r="D247" s="7" t="s">
        <v>82</v>
      </c>
      <c r="E247" s="7" t="s">
        <v>2</v>
      </c>
      <c r="F247" s="7" t="s">
        <v>178</v>
      </c>
      <c r="G247" s="7" t="s">
        <v>5</v>
      </c>
      <c r="H247" s="83">
        <f>H248</f>
        <v>15993900</v>
      </c>
      <c r="R247" s="44"/>
    </row>
    <row r="248" spans="1:18" s="30" customFormat="1" ht="42" customHeight="1">
      <c r="A248" s="56"/>
      <c r="B248" s="8" t="s">
        <v>347</v>
      </c>
      <c r="C248" s="22"/>
      <c r="D248" s="7" t="s">
        <v>82</v>
      </c>
      <c r="E248" s="7" t="s">
        <v>2</v>
      </c>
      <c r="F248" s="7" t="s">
        <v>179</v>
      </c>
      <c r="G248" s="7" t="s">
        <v>5</v>
      </c>
      <c r="H248" s="83">
        <f>H249</f>
        <v>15993900</v>
      </c>
      <c r="R248" s="32"/>
    </row>
    <row r="249" spans="1:8" ht="19.5" customHeight="1">
      <c r="A249" s="53"/>
      <c r="B249" s="8" t="s">
        <v>87</v>
      </c>
      <c r="C249" s="22"/>
      <c r="D249" s="7" t="s">
        <v>82</v>
      </c>
      <c r="E249" s="7" t="s">
        <v>2</v>
      </c>
      <c r="F249" s="7" t="s">
        <v>179</v>
      </c>
      <c r="G249" s="7" t="s">
        <v>88</v>
      </c>
      <c r="H249" s="83">
        <v>15993900</v>
      </c>
    </row>
    <row r="250" spans="1:18" s="30" customFormat="1" ht="27.75" customHeight="1">
      <c r="A250" s="42"/>
      <c r="B250" s="57" t="s">
        <v>180</v>
      </c>
      <c r="C250" s="49"/>
      <c r="D250" s="58" t="s">
        <v>82</v>
      </c>
      <c r="E250" s="58" t="s">
        <v>22</v>
      </c>
      <c r="F250" s="58" t="s">
        <v>4</v>
      </c>
      <c r="G250" s="58" t="s">
        <v>5</v>
      </c>
      <c r="H250" s="93">
        <f>H251</f>
        <v>1023000</v>
      </c>
      <c r="R250" s="32"/>
    </row>
    <row r="251" spans="1:18" s="41" customFormat="1" ht="58.5" customHeight="1">
      <c r="A251" s="53"/>
      <c r="B251" s="8" t="s">
        <v>249</v>
      </c>
      <c r="C251" s="22"/>
      <c r="D251" s="7" t="s">
        <v>82</v>
      </c>
      <c r="E251" s="7" t="s">
        <v>22</v>
      </c>
      <c r="F251" s="7" t="s">
        <v>181</v>
      </c>
      <c r="G251" s="7" t="s">
        <v>5</v>
      </c>
      <c r="H251" s="83">
        <f>H252</f>
        <v>1023000</v>
      </c>
      <c r="R251" s="28"/>
    </row>
    <row r="252" spans="1:18" s="41" customFormat="1" ht="49.5" customHeight="1">
      <c r="A252" s="62"/>
      <c r="B252" s="8" t="s">
        <v>346</v>
      </c>
      <c r="C252" s="22"/>
      <c r="D252" s="7" t="s">
        <v>82</v>
      </c>
      <c r="E252" s="7" t="s">
        <v>22</v>
      </c>
      <c r="F252" s="7" t="s">
        <v>182</v>
      </c>
      <c r="G252" s="7" t="s">
        <v>5</v>
      </c>
      <c r="H252" s="83">
        <f>H253</f>
        <v>1023000</v>
      </c>
      <c r="R252" s="28"/>
    </row>
    <row r="253" spans="1:18" s="30" customFormat="1" ht="21" customHeight="1">
      <c r="A253" s="56"/>
      <c r="B253" s="8" t="s">
        <v>87</v>
      </c>
      <c r="C253" s="22"/>
      <c r="D253" s="7" t="s">
        <v>82</v>
      </c>
      <c r="E253" s="7" t="s">
        <v>22</v>
      </c>
      <c r="F253" s="7" t="s">
        <v>182</v>
      </c>
      <c r="G253" s="7" t="s">
        <v>88</v>
      </c>
      <c r="H253" s="83">
        <v>1023000</v>
      </c>
      <c r="R253" s="32"/>
    </row>
    <row r="254" spans="1:18" s="30" customFormat="1" ht="21" customHeight="1">
      <c r="A254" s="56"/>
      <c r="B254" s="57" t="s">
        <v>302</v>
      </c>
      <c r="C254" s="22"/>
      <c r="D254" s="7" t="s">
        <v>299</v>
      </c>
      <c r="E254" s="7" t="s">
        <v>3</v>
      </c>
      <c r="F254" s="7" t="s">
        <v>4</v>
      </c>
      <c r="G254" s="7" t="s">
        <v>5</v>
      </c>
      <c r="H254" s="83">
        <f>H255</f>
        <v>9783790.01</v>
      </c>
      <c r="R254" s="32"/>
    </row>
    <row r="255" spans="1:18" s="30" customFormat="1" ht="21" customHeight="1">
      <c r="A255" s="56"/>
      <c r="B255" s="8" t="s">
        <v>348</v>
      </c>
      <c r="C255" s="22"/>
      <c r="D255" s="7" t="s">
        <v>299</v>
      </c>
      <c r="E255" s="7" t="s">
        <v>22</v>
      </c>
      <c r="F255" s="7" t="s">
        <v>4</v>
      </c>
      <c r="G255" s="7" t="s">
        <v>5</v>
      </c>
      <c r="H255" s="83">
        <f>H256</f>
        <v>9783790.01</v>
      </c>
      <c r="R255" s="32"/>
    </row>
    <row r="256" spans="1:18" s="30" customFormat="1" ht="34.5" customHeight="1">
      <c r="A256" s="56"/>
      <c r="B256" s="8" t="s">
        <v>128</v>
      </c>
      <c r="C256" s="22"/>
      <c r="D256" s="7" t="s">
        <v>343</v>
      </c>
      <c r="E256" s="7" t="s">
        <v>22</v>
      </c>
      <c r="F256" s="7" t="s">
        <v>129</v>
      </c>
      <c r="G256" s="7" t="s">
        <v>5</v>
      </c>
      <c r="H256" s="83">
        <f>H257</f>
        <v>9783790.01</v>
      </c>
      <c r="R256" s="32"/>
    </row>
    <row r="257" spans="1:18" s="30" customFormat="1" ht="75" customHeight="1">
      <c r="A257" s="56"/>
      <c r="B257" s="8" t="s">
        <v>303</v>
      </c>
      <c r="C257" s="22"/>
      <c r="D257" s="7" t="s">
        <v>299</v>
      </c>
      <c r="E257" s="7" t="s">
        <v>22</v>
      </c>
      <c r="F257" s="7" t="s">
        <v>301</v>
      </c>
      <c r="G257" s="7" t="s">
        <v>5</v>
      </c>
      <c r="H257" s="83">
        <f>H258</f>
        <v>9783790.01</v>
      </c>
      <c r="R257" s="32"/>
    </row>
    <row r="258" spans="1:18" s="30" customFormat="1" ht="21" customHeight="1">
      <c r="A258" s="56"/>
      <c r="B258" s="8" t="s">
        <v>348</v>
      </c>
      <c r="C258" s="22"/>
      <c r="D258" s="7" t="s">
        <v>299</v>
      </c>
      <c r="E258" s="7" t="s">
        <v>22</v>
      </c>
      <c r="F258" s="7" t="s">
        <v>301</v>
      </c>
      <c r="G258" s="7" t="s">
        <v>300</v>
      </c>
      <c r="H258" s="83">
        <v>9783790.01</v>
      </c>
      <c r="R258" s="32"/>
    </row>
    <row r="259" spans="1:8" ht="40.5" customHeight="1">
      <c r="A259" s="108">
        <v>6</v>
      </c>
      <c r="B259" s="1" t="s">
        <v>225</v>
      </c>
      <c r="C259" s="2" t="s">
        <v>252</v>
      </c>
      <c r="D259" s="2"/>
      <c r="E259" s="2"/>
      <c r="F259" s="5"/>
      <c r="G259" s="5"/>
      <c r="H259" s="89">
        <f>SUM(H260,H283,H323)</f>
        <v>409434645</v>
      </c>
    </row>
    <row r="260" spans="1:8" s="3" customFormat="1" ht="15.75" customHeight="1">
      <c r="A260" s="108"/>
      <c r="B260" s="59" t="s">
        <v>207</v>
      </c>
      <c r="C260" s="39"/>
      <c r="D260" s="39" t="s">
        <v>22</v>
      </c>
      <c r="E260" s="39" t="s">
        <v>3</v>
      </c>
      <c r="F260" s="39" t="s">
        <v>4</v>
      </c>
      <c r="G260" s="34" t="s">
        <v>5</v>
      </c>
      <c r="H260" s="81">
        <f>H261+H265+H274</f>
        <v>110370789</v>
      </c>
    </row>
    <row r="261" spans="1:8" ht="21" customHeight="1">
      <c r="A261" s="109"/>
      <c r="B261" s="13" t="s">
        <v>75</v>
      </c>
      <c r="C261" s="18"/>
      <c r="D261" s="18" t="s">
        <v>22</v>
      </c>
      <c r="E261" s="18" t="s">
        <v>26</v>
      </c>
      <c r="F261" s="18" t="s">
        <v>4</v>
      </c>
      <c r="G261" s="5" t="s">
        <v>5</v>
      </c>
      <c r="H261" s="82">
        <f>H262</f>
        <v>2882390</v>
      </c>
    </row>
    <row r="262" spans="1:8" ht="21" customHeight="1">
      <c r="A262" s="109"/>
      <c r="B262" s="13" t="s">
        <v>272</v>
      </c>
      <c r="C262" s="18"/>
      <c r="D262" s="18" t="s">
        <v>22</v>
      </c>
      <c r="E262" s="18" t="s">
        <v>26</v>
      </c>
      <c r="F262" s="18" t="s">
        <v>271</v>
      </c>
      <c r="G262" s="5" t="s">
        <v>5</v>
      </c>
      <c r="H262" s="82">
        <f>H263</f>
        <v>2882390</v>
      </c>
    </row>
    <row r="263" spans="1:8" ht="60" customHeight="1">
      <c r="A263" s="109"/>
      <c r="B263" s="13" t="s">
        <v>274</v>
      </c>
      <c r="C263" s="18"/>
      <c r="D263" s="18" t="s">
        <v>22</v>
      </c>
      <c r="E263" s="18" t="s">
        <v>26</v>
      </c>
      <c r="F263" s="18" t="s">
        <v>273</v>
      </c>
      <c r="G263" s="5" t="s">
        <v>5</v>
      </c>
      <c r="H263" s="82">
        <f>H264</f>
        <v>2882390</v>
      </c>
    </row>
    <row r="264" spans="1:8" ht="33" customHeight="1">
      <c r="A264" s="109"/>
      <c r="B264" s="17" t="s">
        <v>39</v>
      </c>
      <c r="C264" s="18"/>
      <c r="D264" s="18" t="s">
        <v>22</v>
      </c>
      <c r="E264" s="18" t="s">
        <v>26</v>
      </c>
      <c r="F264" s="18" t="s">
        <v>273</v>
      </c>
      <c r="G264" s="5" t="s">
        <v>40</v>
      </c>
      <c r="H264" s="82">
        <v>2882390</v>
      </c>
    </row>
    <row r="265" spans="1:8" ht="15.75" customHeight="1">
      <c r="A265" s="109"/>
      <c r="B265" s="59" t="s">
        <v>76</v>
      </c>
      <c r="C265" s="39"/>
      <c r="D265" s="39" t="s">
        <v>22</v>
      </c>
      <c r="E265" s="39" t="s">
        <v>77</v>
      </c>
      <c r="F265" s="39" t="s">
        <v>4</v>
      </c>
      <c r="G265" s="34" t="s">
        <v>16</v>
      </c>
      <c r="H265" s="81">
        <f>H266+H269</f>
        <v>4476287</v>
      </c>
    </row>
    <row r="266" spans="1:8" ht="46.5" customHeight="1">
      <c r="A266" s="109"/>
      <c r="B266" s="13" t="s">
        <v>78</v>
      </c>
      <c r="C266" s="18"/>
      <c r="D266" s="18" t="s">
        <v>22</v>
      </c>
      <c r="E266" s="18" t="s">
        <v>77</v>
      </c>
      <c r="F266" s="18" t="s">
        <v>226</v>
      </c>
      <c r="G266" s="6" t="s">
        <v>5</v>
      </c>
      <c r="H266" s="84">
        <f>H267</f>
        <v>3961600</v>
      </c>
    </row>
    <row r="267" spans="1:8" s="14" customFormat="1" ht="34.5" customHeight="1">
      <c r="A267" s="107"/>
      <c r="B267" s="13" t="s">
        <v>79</v>
      </c>
      <c r="C267" s="18"/>
      <c r="D267" s="18" t="s">
        <v>22</v>
      </c>
      <c r="E267" s="18" t="s">
        <v>77</v>
      </c>
      <c r="F267" s="18" t="s">
        <v>80</v>
      </c>
      <c r="G267" s="5" t="s">
        <v>5</v>
      </c>
      <c r="H267" s="82">
        <f>H268</f>
        <v>3961600</v>
      </c>
    </row>
    <row r="268" spans="1:8" ht="30.75" customHeight="1">
      <c r="A268" s="109"/>
      <c r="B268" s="13" t="s">
        <v>39</v>
      </c>
      <c r="C268" s="18"/>
      <c r="D268" s="18" t="s">
        <v>22</v>
      </c>
      <c r="E268" s="18" t="s">
        <v>77</v>
      </c>
      <c r="F268" s="18" t="s">
        <v>80</v>
      </c>
      <c r="G268" s="6" t="s">
        <v>40</v>
      </c>
      <c r="H268" s="84">
        <v>3961600</v>
      </c>
    </row>
    <row r="269" spans="1:8" ht="76.5">
      <c r="A269" s="108"/>
      <c r="B269" s="4" t="s">
        <v>305</v>
      </c>
      <c r="C269" s="5"/>
      <c r="D269" s="5" t="s">
        <v>22</v>
      </c>
      <c r="E269" s="5" t="s">
        <v>77</v>
      </c>
      <c r="F269" s="5" t="s">
        <v>326</v>
      </c>
      <c r="G269" s="5" t="s">
        <v>5</v>
      </c>
      <c r="H269" s="82">
        <f>H270+H272</f>
        <v>514687</v>
      </c>
    </row>
    <row r="270" spans="1:8" ht="51">
      <c r="A270" s="108"/>
      <c r="B270" s="4" t="s">
        <v>306</v>
      </c>
      <c r="C270" s="5"/>
      <c r="D270" s="5" t="s">
        <v>22</v>
      </c>
      <c r="E270" s="5" t="s">
        <v>77</v>
      </c>
      <c r="F270" s="5" t="s">
        <v>327</v>
      </c>
      <c r="G270" s="5" t="s">
        <v>5</v>
      </c>
      <c r="H270" s="82">
        <f>H271</f>
        <v>514000</v>
      </c>
    </row>
    <row r="271" spans="1:8" ht="25.5">
      <c r="A271" s="108"/>
      <c r="B271" s="8" t="s">
        <v>39</v>
      </c>
      <c r="C271" s="5"/>
      <c r="D271" s="5" t="s">
        <v>22</v>
      </c>
      <c r="E271" s="5" t="s">
        <v>77</v>
      </c>
      <c r="F271" s="5" t="s">
        <v>327</v>
      </c>
      <c r="G271" s="5" t="s">
        <v>40</v>
      </c>
      <c r="H271" s="82">
        <v>514000</v>
      </c>
    </row>
    <row r="272" spans="1:8" ht="76.5">
      <c r="A272" s="108"/>
      <c r="B272" s="4" t="s">
        <v>304</v>
      </c>
      <c r="C272" s="5"/>
      <c r="D272" s="5" t="s">
        <v>22</v>
      </c>
      <c r="E272" s="5" t="s">
        <v>77</v>
      </c>
      <c r="F272" s="5" t="s">
        <v>328</v>
      </c>
      <c r="G272" s="5" t="s">
        <v>5</v>
      </c>
      <c r="H272" s="82">
        <f>H273</f>
        <v>687</v>
      </c>
    </row>
    <row r="273" spans="1:8" ht="30.75" customHeight="1">
      <c r="A273" s="108"/>
      <c r="B273" s="8" t="s">
        <v>39</v>
      </c>
      <c r="C273" s="5"/>
      <c r="D273" s="5" t="s">
        <v>22</v>
      </c>
      <c r="E273" s="5" t="s">
        <v>77</v>
      </c>
      <c r="F273" s="5" t="s">
        <v>328</v>
      </c>
      <c r="G273" s="5" t="s">
        <v>40</v>
      </c>
      <c r="H273" s="82">
        <v>687</v>
      </c>
    </row>
    <row r="274" spans="1:8" ht="15.75" customHeight="1">
      <c r="A274" s="109"/>
      <c r="B274" s="59" t="s">
        <v>81</v>
      </c>
      <c r="C274" s="39"/>
      <c r="D274" s="39" t="s">
        <v>22</v>
      </c>
      <c r="E274" s="39" t="s">
        <v>82</v>
      </c>
      <c r="F274" s="39" t="s">
        <v>4</v>
      </c>
      <c r="G274" s="34" t="s">
        <v>5</v>
      </c>
      <c r="H274" s="81">
        <f>H275+H278</f>
        <v>103012112</v>
      </c>
    </row>
    <row r="275" spans="1:8" s="3" customFormat="1" ht="17.25" customHeight="1">
      <c r="A275" s="108"/>
      <c r="B275" s="13" t="s">
        <v>83</v>
      </c>
      <c r="C275" s="18"/>
      <c r="D275" s="18" t="s">
        <v>22</v>
      </c>
      <c r="E275" s="18" t="s">
        <v>82</v>
      </c>
      <c r="F275" s="18" t="s">
        <v>84</v>
      </c>
      <c r="G275" s="5" t="s">
        <v>5</v>
      </c>
      <c r="H275" s="82">
        <f>H276</f>
        <v>59539000</v>
      </c>
    </row>
    <row r="276" spans="1:8" s="14" customFormat="1" ht="33.75" customHeight="1">
      <c r="A276" s="107"/>
      <c r="B276" s="13" t="s">
        <v>85</v>
      </c>
      <c r="C276" s="18"/>
      <c r="D276" s="18" t="s">
        <v>22</v>
      </c>
      <c r="E276" s="18" t="s">
        <v>82</v>
      </c>
      <c r="F276" s="18" t="s">
        <v>86</v>
      </c>
      <c r="G276" s="5" t="s">
        <v>5</v>
      </c>
      <c r="H276" s="82">
        <f>H277</f>
        <v>59539000</v>
      </c>
    </row>
    <row r="277" spans="1:8" ht="19.5" customHeight="1">
      <c r="A277" s="109"/>
      <c r="B277" s="13" t="s">
        <v>87</v>
      </c>
      <c r="C277" s="18"/>
      <c r="D277" s="18" t="s">
        <v>22</v>
      </c>
      <c r="E277" s="18" t="s">
        <v>82</v>
      </c>
      <c r="F277" s="18" t="s">
        <v>86</v>
      </c>
      <c r="G277" s="6" t="s">
        <v>88</v>
      </c>
      <c r="H277" s="84">
        <f>46920000+12619000</f>
        <v>59539000</v>
      </c>
    </row>
    <row r="278" spans="1:8" ht="25.5">
      <c r="A278" s="109"/>
      <c r="B278" s="17" t="s">
        <v>65</v>
      </c>
      <c r="C278" s="101"/>
      <c r="D278" s="18" t="s">
        <v>22</v>
      </c>
      <c r="E278" s="18" t="s">
        <v>82</v>
      </c>
      <c r="F278" s="18" t="s">
        <v>66</v>
      </c>
      <c r="G278" s="61" t="s">
        <v>5</v>
      </c>
      <c r="H278" s="82">
        <f>H279+H281</f>
        <v>43473112</v>
      </c>
    </row>
    <row r="279" spans="1:8" ht="51">
      <c r="A279" s="109"/>
      <c r="B279" s="13" t="s">
        <v>67</v>
      </c>
      <c r="C279" s="102"/>
      <c r="D279" s="61" t="s">
        <v>22</v>
      </c>
      <c r="E279" s="61" t="s">
        <v>82</v>
      </c>
      <c r="F279" s="61" t="s">
        <v>68</v>
      </c>
      <c r="G279" s="61" t="s">
        <v>5</v>
      </c>
      <c r="H279" s="82">
        <f>H280</f>
        <v>3630000</v>
      </c>
    </row>
    <row r="280" spans="1:8" ht="25.5">
      <c r="A280" s="109"/>
      <c r="B280" s="13" t="s">
        <v>12</v>
      </c>
      <c r="C280" s="102"/>
      <c r="D280" s="61" t="s">
        <v>22</v>
      </c>
      <c r="E280" s="61" t="s">
        <v>82</v>
      </c>
      <c r="F280" s="61" t="s">
        <v>68</v>
      </c>
      <c r="G280" s="61" t="s">
        <v>13</v>
      </c>
      <c r="H280" s="82">
        <f>3630000</f>
        <v>3630000</v>
      </c>
    </row>
    <row r="281" spans="1:8" ht="38.25">
      <c r="A281" s="109"/>
      <c r="B281" s="13" t="s">
        <v>89</v>
      </c>
      <c r="C281" s="102"/>
      <c r="D281" s="61" t="s">
        <v>22</v>
      </c>
      <c r="E281" s="61" t="s">
        <v>82</v>
      </c>
      <c r="F281" s="61" t="s">
        <v>90</v>
      </c>
      <c r="G281" s="61" t="s">
        <v>5</v>
      </c>
      <c r="H281" s="82">
        <f>H282</f>
        <v>39843112</v>
      </c>
    </row>
    <row r="282" spans="1:8" ht="25.5">
      <c r="A282" s="109"/>
      <c r="B282" s="13" t="s">
        <v>12</v>
      </c>
      <c r="C282" s="103"/>
      <c r="D282" s="61" t="s">
        <v>22</v>
      </c>
      <c r="E282" s="61" t="s">
        <v>82</v>
      </c>
      <c r="F282" s="61" t="s">
        <v>90</v>
      </c>
      <c r="G282" s="61" t="s">
        <v>13</v>
      </c>
      <c r="H282" s="82">
        <v>39843112</v>
      </c>
    </row>
    <row r="283" spans="1:8" s="3" customFormat="1" ht="17.25" customHeight="1">
      <c r="A283" s="108"/>
      <c r="B283" s="59" t="s">
        <v>227</v>
      </c>
      <c r="C283" s="39"/>
      <c r="D283" s="39" t="s">
        <v>97</v>
      </c>
      <c r="E283" s="39" t="s">
        <v>3</v>
      </c>
      <c r="F283" s="39" t="s">
        <v>4</v>
      </c>
      <c r="G283" s="34" t="s">
        <v>5</v>
      </c>
      <c r="H283" s="81">
        <f>H284+H291+H296+H316</f>
        <v>294163856</v>
      </c>
    </row>
    <row r="284" spans="1:8" s="12" customFormat="1" ht="17.25" customHeight="1">
      <c r="A284" s="108"/>
      <c r="B284" s="59" t="s">
        <v>98</v>
      </c>
      <c r="C284" s="39"/>
      <c r="D284" s="39" t="s">
        <v>97</v>
      </c>
      <c r="E284" s="39" t="s">
        <v>2</v>
      </c>
      <c r="F284" s="39" t="s">
        <v>99</v>
      </c>
      <c r="G284" s="34" t="s">
        <v>5</v>
      </c>
      <c r="H284" s="81">
        <f>H285</f>
        <v>42396000</v>
      </c>
    </row>
    <row r="285" spans="1:8" ht="18" customHeight="1">
      <c r="A285" s="109"/>
      <c r="B285" s="13" t="s">
        <v>102</v>
      </c>
      <c r="C285" s="18"/>
      <c r="D285" s="18" t="s">
        <v>97</v>
      </c>
      <c r="E285" s="18" t="s">
        <v>2</v>
      </c>
      <c r="F285" s="18" t="s">
        <v>103</v>
      </c>
      <c r="G285" s="6" t="s">
        <v>5</v>
      </c>
      <c r="H285" s="84">
        <f>H286+H288</f>
        <v>42396000</v>
      </c>
    </row>
    <row r="286" spans="1:8" ht="72" customHeight="1">
      <c r="A286" s="109"/>
      <c r="B286" s="13" t="s">
        <v>228</v>
      </c>
      <c r="C286" s="18"/>
      <c r="D286" s="18" t="s">
        <v>97</v>
      </c>
      <c r="E286" s="18" t="s">
        <v>2</v>
      </c>
      <c r="F286" s="18" t="s">
        <v>104</v>
      </c>
      <c r="G286" s="6" t="s">
        <v>5</v>
      </c>
      <c r="H286" s="84">
        <f>H287</f>
        <v>9515000</v>
      </c>
    </row>
    <row r="287" spans="1:8" ht="17.25" customHeight="1">
      <c r="A287" s="109"/>
      <c r="B287" s="13" t="s">
        <v>87</v>
      </c>
      <c r="C287" s="18"/>
      <c r="D287" s="18" t="s">
        <v>97</v>
      </c>
      <c r="E287" s="18" t="s">
        <v>2</v>
      </c>
      <c r="F287" s="18" t="s">
        <v>104</v>
      </c>
      <c r="G287" s="6" t="s">
        <v>88</v>
      </c>
      <c r="H287" s="84">
        <v>9515000</v>
      </c>
    </row>
    <row r="288" spans="1:8" ht="59.25" customHeight="1">
      <c r="A288" s="109"/>
      <c r="B288" s="13" t="s">
        <v>105</v>
      </c>
      <c r="C288" s="18"/>
      <c r="D288" s="18" t="s">
        <v>97</v>
      </c>
      <c r="E288" s="18" t="s">
        <v>2</v>
      </c>
      <c r="F288" s="18" t="s">
        <v>106</v>
      </c>
      <c r="G288" s="6" t="s">
        <v>5</v>
      </c>
      <c r="H288" s="84">
        <f>H289+H290</f>
        <v>32881000</v>
      </c>
    </row>
    <row r="289" spans="1:8" ht="18.75" customHeight="1">
      <c r="A289" s="109"/>
      <c r="B289" s="13" t="s">
        <v>87</v>
      </c>
      <c r="C289" s="18"/>
      <c r="D289" s="18" t="s">
        <v>97</v>
      </c>
      <c r="E289" s="18" t="s">
        <v>2</v>
      </c>
      <c r="F289" s="18" t="s">
        <v>106</v>
      </c>
      <c r="G289" s="6" t="s">
        <v>88</v>
      </c>
      <c r="H289" s="84">
        <v>22648000</v>
      </c>
    </row>
    <row r="290" spans="1:8" ht="30" customHeight="1">
      <c r="A290" s="109"/>
      <c r="B290" s="13" t="s">
        <v>12</v>
      </c>
      <c r="C290" s="18"/>
      <c r="D290" s="18" t="s">
        <v>97</v>
      </c>
      <c r="E290" s="18" t="s">
        <v>2</v>
      </c>
      <c r="F290" s="18" t="s">
        <v>106</v>
      </c>
      <c r="G290" s="6" t="s">
        <v>13</v>
      </c>
      <c r="H290" s="84">
        <v>10233000</v>
      </c>
    </row>
    <row r="291" spans="1:8" ht="18" customHeight="1">
      <c r="A291" s="109"/>
      <c r="B291" s="59" t="s">
        <v>107</v>
      </c>
      <c r="C291" s="39"/>
      <c r="D291" s="39" t="s">
        <v>97</v>
      </c>
      <c r="E291" s="39" t="s">
        <v>7</v>
      </c>
      <c r="F291" s="39" t="s">
        <v>94</v>
      </c>
      <c r="G291" s="34" t="s">
        <v>5</v>
      </c>
      <c r="H291" s="84">
        <f>H292</f>
        <v>7932049</v>
      </c>
    </row>
    <row r="292" spans="1:8" ht="18.75" customHeight="1">
      <c r="A292" s="109"/>
      <c r="B292" s="13" t="s">
        <v>108</v>
      </c>
      <c r="C292" s="18"/>
      <c r="D292" s="18" t="s">
        <v>97</v>
      </c>
      <c r="E292" s="18" t="s">
        <v>7</v>
      </c>
      <c r="F292" s="18" t="s">
        <v>109</v>
      </c>
      <c r="G292" s="6" t="s">
        <v>5</v>
      </c>
      <c r="H292" s="84">
        <f>H293</f>
        <v>7932049</v>
      </c>
    </row>
    <row r="293" spans="1:8" ht="33" customHeight="1">
      <c r="A293" s="109"/>
      <c r="B293" s="17" t="s">
        <v>110</v>
      </c>
      <c r="C293" s="18"/>
      <c r="D293" s="18" t="s">
        <v>97</v>
      </c>
      <c r="E293" s="18" t="s">
        <v>7</v>
      </c>
      <c r="F293" s="18" t="s">
        <v>111</v>
      </c>
      <c r="G293" s="5" t="s">
        <v>5</v>
      </c>
      <c r="H293" s="82">
        <f>H294+H295</f>
        <v>7932049</v>
      </c>
    </row>
    <row r="294" spans="1:8" ht="24" customHeight="1">
      <c r="A294" s="62"/>
      <c r="B294" s="8" t="s">
        <v>87</v>
      </c>
      <c r="C294" s="7"/>
      <c r="D294" s="7" t="s">
        <v>97</v>
      </c>
      <c r="E294" s="7" t="s">
        <v>7</v>
      </c>
      <c r="F294" s="7" t="s">
        <v>111</v>
      </c>
      <c r="G294" s="7" t="s">
        <v>88</v>
      </c>
      <c r="H294" s="83">
        <v>3836131</v>
      </c>
    </row>
    <row r="295" spans="1:8" ht="35.25" customHeight="1">
      <c r="A295" s="62"/>
      <c r="B295" s="13" t="s">
        <v>12</v>
      </c>
      <c r="C295" s="7"/>
      <c r="D295" s="7" t="s">
        <v>97</v>
      </c>
      <c r="E295" s="7" t="s">
        <v>7</v>
      </c>
      <c r="F295" s="7" t="s">
        <v>111</v>
      </c>
      <c r="G295" s="7" t="s">
        <v>13</v>
      </c>
      <c r="H295" s="83">
        <v>4095918</v>
      </c>
    </row>
    <row r="296" spans="1:8" s="12" customFormat="1" ht="15.75" customHeight="1">
      <c r="A296" s="108"/>
      <c r="B296" s="37" t="s">
        <v>114</v>
      </c>
      <c r="C296" s="34"/>
      <c r="D296" s="34" t="s">
        <v>97</v>
      </c>
      <c r="E296" s="34" t="s">
        <v>15</v>
      </c>
      <c r="F296" s="34" t="s">
        <v>94</v>
      </c>
      <c r="G296" s="34" t="s">
        <v>5</v>
      </c>
      <c r="H296" s="81">
        <f>H300+H313+H297</f>
        <v>177432707</v>
      </c>
    </row>
    <row r="297" spans="1:8" s="121" customFormat="1" ht="15.75" customHeight="1">
      <c r="A297" s="117"/>
      <c r="B297" s="118" t="s">
        <v>112</v>
      </c>
      <c r="C297" s="119"/>
      <c r="D297" s="119" t="s">
        <v>97</v>
      </c>
      <c r="E297" s="119" t="s">
        <v>15</v>
      </c>
      <c r="F297" s="119" t="s">
        <v>113</v>
      </c>
      <c r="G297" s="119" t="s">
        <v>5</v>
      </c>
      <c r="H297" s="120">
        <f>H298</f>
        <v>3726000</v>
      </c>
    </row>
    <row r="298" spans="1:8" s="121" customFormat="1" ht="67.5" customHeight="1">
      <c r="A298" s="117"/>
      <c r="B298" s="118" t="s">
        <v>362</v>
      </c>
      <c r="C298" s="119"/>
      <c r="D298" s="119" t="s">
        <v>97</v>
      </c>
      <c r="E298" s="119" t="s">
        <v>15</v>
      </c>
      <c r="F298" s="119" t="s">
        <v>356</v>
      </c>
      <c r="G298" s="119" t="s">
        <v>5</v>
      </c>
      <c r="H298" s="120">
        <f>H299</f>
        <v>3726000</v>
      </c>
    </row>
    <row r="299" spans="1:8" s="121" customFormat="1" ht="30" customHeight="1">
      <c r="A299" s="117"/>
      <c r="B299" s="13" t="s">
        <v>12</v>
      </c>
      <c r="C299" s="119"/>
      <c r="D299" s="119" t="s">
        <v>97</v>
      </c>
      <c r="E299" s="119" t="s">
        <v>15</v>
      </c>
      <c r="F299" s="119" t="s">
        <v>356</v>
      </c>
      <c r="G299" s="119" t="s">
        <v>13</v>
      </c>
      <c r="H299" s="120">
        <v>3726000</v>
      </c>
    </row>
    <row r="300" spans="1:8" s="12" customFormat="1" ht="20.25" customHeight="1">
      <c r="A300" s="108"/>
      <c r="B300" s="4" t="s">
        <v>114</v>
      </c>
      <c r="C300" s="5"/>
      <c r="D300" s="5" t="s">
        <v>97</v>
      </c>
      <c r="E300" s="5" t="s">
        <v>15</v>
      </c>
      <c r="F300" s="5" t="s">
        <v>116</v>
      </c>
      <c r="G300" s="5" t="s">
        <v>5</v>
      </c>
      <c r="H300" s="82">
        <f>H301+H303+H306+H308+H310</f>
        <v>173270547</v>
      </c>
    </row>
    <row r="301" spans="1:8" ht="19.5" customHeight="1">
      <c r="A301" s="109"/>
      <c r="B301" s="4" t="s">
        <v>117</v>
      </c>
      <c r="C301" s="18"/>
      <c r="D301" s="18" t="s">
        <v>97</v>
      </c>
      <c r="E301" s="18" t="s">
        <v>15</v>
      </c>
      <c r="F301" s="18" t="s">
        <v>118</v>
      </c>
      <c r="G301" s="6" t="s">
        <v>5</v>
      </c>
      <c r="H301" s="84">
        <f>H302</f>
        <v>13744800</v>
      </c>
    </row>
    <row r="302" spans="1:8" ht="31.5" customHeight="1">
      <c r="A302" s="109"/>
      <c r="B302" s="13" t="s">
        <v>12</v>
      </c>
      <c r="C302" s="18"/>
      <c r="D302" s="18" t="s">
        <v>97</v>
      </c>
      <c r="E302" s="18" t="s">
        <v>15</v>
      </c>
      <c r="F302" s="18" t="s">
        <v>118</v>
      </c>
      <c r="G302" s="6" t="s">
        <v>13</v>
      </c>
      <c r="H302" s="84">
        <v>13744800</v>
      </c>
    </row>
    <row r="303" spans="1:8" ht="63" customHeight="1">
      <c r="A303" s="109"/>
      <c r="B303" s="4" t="s">
        <v>119</v>
      </c>
      <c r="C303" s="18"/>
      <c r="D303" s="18" t="s">
        <v>97</v>
      </c>
      <c r="E303" s="18" t="s">
        <v>15</v>
      </c>
      <c r="F303" s="18" t="s">
        <v>120</v>
      </c>
      <c r="G303" s="6" t="s">
        <v>5</v>
      </c>
      <c r="H303" s="84">
        <f>H304+H305</f>
        <v>131925560</v>
      </c>
    </row>
    <row r="304" spans="1:8" ht="21" customHeight="1">
      <c r="A304" s="109"/>
      <c r="B304" s="4" t="s">
        <v>87</v>
      </c>
      <c r="C304" s="18"/>
      <c r="D304" s="18" t="s">
        <v>97</v>
      </c>
      <c r="E304" s="18" t="s">
        <v>15</v>
      </c>
      <c r="F304" s="18" t="s">
        <v>120</v>
      </c>
      <c r="G304" s="6" t="s">
        <v>88</v>
      </c>
      <c r="H304" s="84">
        <v>893000</v>
      </c>
    </row>
    <row r="305" spans="1:8" ht="29.25" customHeight="1">
      <c r="A305" s="109"/>
      <c r="B305" s="13" t="s">
        <v>12</v>
      </c>
      <c r="C305" s="18"/>
      <c r="D305" s="18" t="s">
        <v>97</v>
      </c>
      <c r="E305" s="18" t="s">
        <v>15</v>
      </c>
      <c r="F305" s="18" t="s">
        <v>120</v>
      </c>
      <c r="G305" s="6" t="s">
        <v>13</v>
      </c>
      <c r="H305" s="84">
        <f>131286000-253440</f>
        <v>131032560</v>
      </c>
    </row>
    <row r="306" spans="1:8" s="14" customFormat="1" ht="20.25" customHeight="1">
      <c r="A306" s="109"/>
      <c r="B306" s="4" t="s">
        <v>121</v>
      </c>
      <c r="C306" s="22"/>
      <c r="D306" s="22" t="s">
        <v>97</v>
      </c>
      <c r="E306" s="22" t="s">
        <v>15</v>
      </c>
      <c r="F306" s="22" t="s">
        <v>122</v>
      </c>
      <c r="G306" s="5" t="s">
        <v>5</v>
      </c>
      <c r="H306" s="82">
        <f>H307</f>
        <v>11765000</v>
      </c>
    </row>
    <row r="307" spans="1:8" ht="30" customHeight="1">
      <c r="A307" s="109"/>
      <c r="B307" s="13" t="s">
        <v>12</v>
      </c>
      <c r="C307" s="18"/>
      <c r="D307" s="18" t="s">
        <v>97</v>
      </c>
      <c r="E307" s="18" t="s">
        <v>15</v>
      </c>
      <c r="F307" s="18" t="s">
        <v>122</v>
      </c>
      <c r="G307" s="5" t="s">
        <v>13</v>
      </c>
      <c r="H307" s="82">
        <v>11765000</v>
      </c>
    </row>
    <row r="308" spans="1:8" s="3" customFormat="1" ht="30" customHeight="1">
      <c r="A308" s="108"/>
      <c r="B308" s="13" t="s">
        <v>123</v>
      </c>
      <c r="C308" s="18"/>
      <c r="D308" s="18" t="s">
        <v>97</v>
      </c>
      <c r="E308" s="18" t="s">
        <v>15</v>
      </c>
      <c r="F308" s="18" t="s">
        <v>124</v>
      </c>
      <c r="G308" s="5" t="s">
        <v>5</v>
      </c>
      <c r="H308" s="82">
        <f>H309</f>
        <v>5310000</v>
      </c>
    </row>
    <row r="309" spans="1:8" ht="21" customHeight="1">
      <c r="A309" s="109"/>
      <c r="B309" s="17" t="s">
        <v>87</v>
      </c>
      <c r="C309" s="18"/>
      <c r="D309" s="18" t="s">
        <v>97</v>
      </c>
      <c r="E309" s="18" t="s">
        <v>15</v>
      </c>
      <c r="F309" s="18" t="s">
        <v>124</v>
      </c>
      <c r="G309" s="5" t="s">
        <v>88</v>
      </c>
      <c r="H309" s="82">
        <v>5310000</v>
      </c>
    </row>
    <row r="310" spans="1:8" ht="38.25">
      <c r="A310" s="109"/>
      <c r="B310" s="8" t="s">
        <v>125</v>
      </c>
      <c r="C310" s="7"/>
      <c r="D310" s="7" t="s">
        <v>97</v>
      </c>
      <c r="E310" s="7" t="s">
        <v>15</v>
      </c>
      <c r="F310" s="7" t="s">
        <v>126</v>
      </c>
      <c r="G310" s="7" t="s">
        <v>5</v>
      </c>
      <c r="H310" s="83">
        <f>H311+H312</f>
        <v>10525187</v>
      </c>
    </row>
    <row r="311" spans="1:8" ht="18" customHeight="1">
      <c r="A311" s="109"/>
      <c r="B311" s="8" t="s">
        <v>87</v>
      </c>
      <c r="C311" s="7"/>
      <c r="D311" s="7" t="s">
        <v>97</v>
      </c>
      <c r="E311" s="7" t="s">
        <v>15</v>
      </c>
      <c r="F311" s="7" t="s">
        <v>126</v>
      </c>
      <c r="G311" s="7" t="s">
        <v>88</v>
      </c>
      <c r="H311" s="83">
        <v>4986000</v>
      </c>
    </row>
    <row r="312" spans="1:8" ht="30" customHeight="1">
      <c r="A312" s="109"/>
      <c r="B312" s="13" t="s">
        <v>12</v>
      </c>
      <c r="C312" s="7"/>
      <c r="D312" s="7" t="s">
        <v>97</v>
      </c>
      <c r="E312" s="7" t="s">
        <v>15</v>
      </c>
      <c r="F312" s="7" t="s">
        <v>126</v>
      </c>
      <c r="G312" s="7" t="s">
        <v>13</v>
      </c>
      <c r="H312" s="83">
        <v>5539187</v>
      </c>
    </row>
    <row r="313" spans="1:8" ht="30" customHeight="1">
      <c r="A313" s="109"/>
      <c r="B313" s="13" t="s">
        <v>65</v>
      </c>
      <c r="C313" s="7"/>
      <c r="D313" s="7" t="s">
        <v>97</v>
      </c>
      <c r="E313" s="7" t="s">
        <v>15</v>
      </c>
      <c r="F313" s="7" t="s">
        <v>66</v>
      </c>
      <c r="G313" s="7" t="s">
        <v>5</v>
      </c>
      <c r="H313" s="83">
        <f>H314</f>
        <v>436160</v>
      </c>
    </row>
    <row r="314" spans="1:8" ht="42.75" customHeight="1">
      <c r="A314" s="109"/>
      <c r="B314" s="13" t="s">
        <v>89</v>
      </c>
      <c r="C314" s="7"/>
      <c r="D314" s="7" t="s">
        <v>97</v>
      </c>
      <c r="E314" s="7" t="s">
        <v>15</v>
      </c>
      <c r="F314" s="7" t="s">
        <v>90</v>
      </c>
      <c r="G314" s="7" t="s">
        <v>5</v>
      </c>
      <c r="H314" s="83">
        <f>H315</f>
        <v>436160</v>
      </c>
    </row>
    <row r="315" spans="1:8" ht="33" customHeight="1">
      <c r="A315" s="109"/>
      <c r="B315" s="13" t="s">
        <v>12</v>
      </c>
      <c r="C315" s="7"/>
      <c r="D315" s="7" t="s">
        <v>97</v>
      </c>
      <c r="E315" s="7" t="s">
        <v>15</v>
      </c>
      <c r="F315" s="7" t="s">
        <v>90</v>
      </c>
      <c r="G315" s="7" t="s">
        <v>13</v>
      </c>
      <c r="H315" s="83">
        <f>436160</f>
        <v>436160</v>
      </c>
    </row>
    <row r="316" spans="1:18" s="43" customFormat="1" ht="33" customHeight="1">
      <c r="A316" s="42"/>
      <c r="B316" s="57" t="s">
        <v>127</v>
      </c>
      <c r="C316" s="99"/>
      <c r="D316" s="58" t="s">
        <v>97</v>
      </c>
      <c r="E316" s="58" t="s">
        <v>97</v>
      </c>
      <c r="F316" s="58" t="s">
        <v>4</v>
      </c>
      <c r="G316" s="58" t="s">
        <v>5</v>
      </c>
      <c r="H316" s="93">
        <f>H317+H320</f>
        <v>66403100</v>
      </c>
      <c r="R316" s="44"/>
    </row>
    <row r="317" spans="1:18" s="43" customFormat="1" ht="72" customHeight="1">
      <c r="A317" s="42"/>
      <c r="B317" s="8" t="s">
        <v>8</v>
      </c>
      <c r="C317" s="99"/>
      <c r="D317" s="7" t="s">
        <v>97</v>
      </c>
      <c r="E317" s="7" t="s">
        <v>97</v>
      </c>
      <c r="F317" s="7" t="s">
        <v>9</v>
      </c>
      <c r="G317" s="7" t="s">
        <v>5</v>
      </c>
      <c r="H317" s="83">
        <f>H318</f>
        <v>14938100</v>
      </c>
      <c r="R317" s="44"/>
    </row>
    <row r="318" spans="1:18" s="43" customFormat="1" ht="15" customHeight="1">
      <c r="A318" s="42"/>
      <c r="B318" s="8" t="s">
        <v>17</v>
      </c>
      <c r="C318" s="99"/>
      <c r="D318" s="7" t="s">
        <v>97</v>
      </c>
      <c r="E318" s="7" t="s">
        <v>97</v>
      </c>
      <c r="F318" s="7" t="s">
        <v>18</v>
      </c>
      <c r="G318" s="7" t="s">
        <v>5</v>
      </c>
      <c r="H318" s="83">
        <f>H319</f>
        <v>14938100</v>
      </c>
      <c r="R318" s="44"/>
    </row>
    <row r="319" spans="1:18" s="43" customFormat="1" ht="35.25" customHeight="1">
      <c r="A319" s="42"/>
      <c r="B319" s="8" t="s">
        <v>12</v>
      </c>
      <c r="C319" s="99"/>
      <c r="D319" s="7" t="s">
        <v>97</v>
      </c>
      <c r="E319" s="7" t="s">
        <v>97</v>
      </c>
      <c r="F319" s="7" t="s">
        <v>18</v>
      </c>
      <c r="G319" s="7" t="s">
        <v>13</v>
      </c>
      <c r="H319" s="83">
        <v>14938100</v>
      </c>
      <c r="R319" s="44"/>
    </row>
    <row r="320" spans="1:18" s="63" customFormat="1" ht="25.5">
      <c r="A320" s="62"/>
      <c r="B320" s="4" t="s">
        <v>128</v>
      </c>
      <c r="C320" s="99"/>
      <c r="D320" s="18" t="s">
        <v>97</v>
      </c>
      <c r="E320" s="18" t="s">
        <v>97</v>
      </c>
      <c r="F320" s="18" t="s">
        <v>129</v>
      </c>
      <c r="G320" s="6" t="s">
        <v>5</v>
      </c>
      <c r="H320" s="83">
        <f>H321</f>
        <v>51465000</v>
      </c>
      <c r="R320" s="28"/>
    </row>
    <row r="321" spans="1:18" s="63" customFormat="1" ht="57" customHeight="1">
      <c r="A321" s="62"/>
      <c r="B321" s="4" t="s">
        <v>130</v>
      </c>
      <c r="C321" s="99"/>
      <c r="D321" s="18" t="s">
        <v>97</v>
      </c>
      <c r="E321" s="18" t="s">
        <v>97</v>
      </c>
      <c r="F321" s="18" t="s">
        <v>131</v>
      </c>
      <c r="G321" s="6" t="s">
        <v>5</v>
      </c>
      <c r="H321" s="83">
        <f>H322</f>
        <v>51465000</v>
      </c>
      <c r="R321" s="28"/>
    </row>
    <row r="322" spans="1:18" s="63" customFormat="1" ht="25.5">
      <c r="A322" s="62"/>
      <c r="B322" s="17" t="s">
        <v>39</v>
      </c>
      <c r="C322" s="99"/>
      <c r="D322" s="18" t="s">
        <v>97</v>
      </c>
      <c r="E322" s="18" t="s">
        <v>97</v>
      </c>
      <c r="F322" s="18" t="s">
        <v>131</v>
      </c>
      <c r="G322" s="6" t="s">
        <v>40</v>
      </c>
      <c r="H322" s="83">
        <v>51465000</v>
      </c>
      <c r="R322" s="28"/>
    </row>
    <row r="323" spans="1:18" s="30" customFormat="1" ht="12.75">
      <c r="A323" s="56"/>
      <c r="B323" s="57" t="s">
        <v>229</v>
      </c>
      <c r="C323" s="49"/>
      <c r="D323" s="58" t="s">
        <v>26</v>
      </c>
      <c r="E323" s="58" t="s">
        <v>3</v>
      </c>
      <c r="F323" s="58" t="s">
        <v>4</v>
      </c>
      <c r="G323" s="58" t="s">
        <v>5</v>
      </c>
      <c r="H323" s="93">
        <f>H324</f>
        <v>4900000</v>
      </c>
      <c r="R323" s="64"/>
    </row>
    <row r="324" spans="1:8" s="12" customFormat="1" ht="32.25" customHeight="1">
      <c r="A324" s="106"/>
      <c r="B324" s="59" t="s">
        <v>132</v>
      </c>
      <c r="C324" s="39"/>
      <c r="D324" s="39" t="s">
        <v>26</v>
      </c>
      <c r="E324" s="39" t="s">
        <v>97</v>
      </c>
      <c r="F324" s="34" t="s">
        <v>4</v>
      </c>
      <c r="G324" s="34" t="s">
        <v>5</v>
      </c>
      <c r="H324" s="81">
        <f>H325</f>
        <v>4900000</v>
      </c>
    </row>
    <row r="325" spans="1:8" ht="27.75" customHeight="1">
      <c r="A325" s="109"/>
      <c r="B325" s="4" t="s">
        <v>65</v>
      </c>
      <c r="C325" s="5"/>
      <c r="D325" s="5" t="s">
        <v>26</v>
      </c>
      <c r="E325" s="5" t="s">
        <v>97</v>
      </c>
      <c r="F325" s="5" t="s">
        <v>66</v>
      </c>
      <c r="G325" s="6" t="s">
        <v>5</v>
      </c>
      <c r="H325" s="84">
        <f>H326</f>
        <v>4900000</v>
      </c>
    </row>
    <row r="326" spans="1:8" ht="60" customHeight="1">
      <c r="A326" s="109"/>
      <c r="B326" s="4" t="s">
        <v>133</v>
      </c>
      <c r="C326" s="5"/>
      <c r="D326" s="5" t="s">
        <v>26</v>
      </c>
      <c r="E326" s="5" t="s">
        <v>97</v>
      </c>
      <c r="F326" s="5" t="s">
        <v>134</v>
      </c>
      <c r="G326" s="6" t="s">
        <v>5</v>
      </c>
      <c r="H326" s="84">
        <f>H327</f>
        <v>4900000</v>
      </c>
    </row>
    <row r="327" spans="1:8" ht="21" customHeight="1">
      <c r="A327" s="109"/>
      <c r="B327" s="4" t="s">
        <v>255</v>
      </c>
      <c r="C327" s="5"/>
      <c r="D327" s="5" t="s">
        <v>26</v>
      </c>
      <c r="E327" s="5" t="s">
        <v>97</v>
      </c>
      <c r="F327" s="5" t="s">
        <v>134</v>
      </c>
      <c r="G327" s="6" t="s">
        <v>254</v>
      </c>
      <c r="H327" s="84">
        <v>4900000</v>
      </c>
    </row>
    <row r="328" spans="1:8" s="3" customFormat="1" ht="15.75" customHeight="1">
      <c r="A328" s="108">
        <v>7</v>
      </c>
      <c r="B328" s="15" t="s">
        <v>230</v>
      </c>
      <c r="C328" s="16" t="s">
        <v>231</v>
      </c>
      <c r="D328" s="16"/>
      <c r="E328" s="16"/>
      <c r="F328" s="2"/>
      <c r="G328" s="2"/>
      <c r="H328" s="94">
        <f>H330</f>
        <v>18543736</v>
      </c>
    </row>
    <row r="329" spans="1:8" s="12" customFormat="1" ht="30.75" customHeight="1">
      <c r="A329" s="106"/>
      <c r="B329" s="59" t="s">
        <v>243</v>
      </c>
      <c r="C329" s="39"/>
      <c r="D329" s="39" t="s">
        <v>15</v>
      </c>
      <c r="E329" s="39" t="s">
        <v>3</v>
      </c>
      <c r="F329" s="34" t="s">
        <v>4</v>
      </c>
      <c r="G329" s="34" t="s">
        <v>5</v>
      </c>
      <c r="H329" s="81">
        <f>H330</f>
        <v>18543736</v>
      </c>
    </row>
    <row r="330" spans="1:8" ht="66" customHeight="1">
      <c r="A330" s="109"/>
      <c r="B330" s="59" t="s">
        <v>246</v>
      </c>
      <c r="C330" s="34"/>
      <c r="D330" s="34" t="s">
        <v>15</v>
      </c>
      <c r="E330" s="34" t="s">
        <v>71</v>
      </c>
      <c r="F330" s="34" t="s">
        <v>4</v>
      </c>
      <c r="G330" s="34" t="s">
        <v>5</v>
      </c>
      <c r="H330" s="81">
        <f>H331+H334+H337+H340</f>
        <v>18543736</v>
      </c>
    </row>
    <row r="331" spans="1:8" ht="38.25">
      <c r="A331" s="109"/>
      <c r="B331" s="13" t="s">
        <v>45</v>
      </c>
      <c r="C331" s="18"/>
      <c r="D331" s="18" t="s">
        <v>15</v>
      </c>
      <c r="E331" s="18" t="s">
        <v>71</v>
      </c>
      <c r="F331" s="6" t="s">
        <v>46</v>
      </c>
      <c r="G331" s="6" t="s">
        <v>5</v>
      </c>
      <c r="H331" s="84">
        <f>H332</f>
        <v>350000</v>
      </c>
    </row>
    <row r="332" spans="1:8" ht="25.5">
      <c r="A332" s="109"/>
      <c r="B332" s="13" t="s">
        <v>47</v>
      </c>
      <c r="C332" s="18"/>
      <c r="D332" s="18" t="s">
        <v>15</v>
      </c>
      <c r="E332" s="18" t="s">
        <v>71</v>
      </c>
      <c r="F332" s="6" t="s">
        <v>49</v>
      </c>
      <c r="G332" s="6" t="s">
        <v>5</v>
      </c>
      <c r="H332" s="84">
        <f>H333</f>
        <v>350000</v>
      </c>
    </row>
    <row r="333" spans="1:8" ht="25.5">
      <c r="A333" s="109"/>
      <c r="B333" s="13" t="s">
        <v>270</v>
      </c>
      <c r="C333" s="18"/>
      <c r="D333" s="18" t="s">
        <v>15</v>
      </c>
      <c r="E333" s="18" t="s">
        <v>71</v>
      </c>
      <c r="F333" s="6" t="s">
        <v>49</v>
      </c>
      <c r="G333" s="6" t="s">
        <v>268</v>
      </c>
      <c r="H333" s="84">
        <f>350000</f>
        <v>350000</v>
      </c>
    </row>
    <row r="334" spans="1:8" ht="56.25" customHeight="1">
      <c r="A334" s="109"/>
      <c r="B334" s="13" t="s">
        <v>338</v>
      </c>
      <c r="C334" s="18"/>
      <c r="D334" s="18" t="s">
        <v>15</v>
      </c>
      <c r="E334" s="18" t="s">
        <v>71</v>
      </c>
      <c r="F334" s="6" t="s">
        <v>336</v>
      </c>
      <c r="G334" s="6" t="s">
        <v>5</v>
      </c>
      <c r="H334" s="84">
        <f>H335</f>
        <v>7643000</v>
      </c>
    </row>
    <row r="335" spans="1:8" ht="25.5">
      <c r="A335" s="109"/>
      <c r="B335" s="13" t="s">
        <v>79</v>
      </c>
      <c r="C335" s="18"/>
      <c r="D335" s="18" t="s">
        <v>15</v>
      </c>
      <c r="E335" s="18" t="s">
        <v>71</v>
      </c>
      <c r="F335" s="6" t="s">
        <v>337</v>
      </c>
      <c r="G335" s="6" t="s">
        <v>5</v>
      </c>
      <c r="H335" s="84">
        <f>H336</f>
        <v>7643000</v>
      </c>
    </row>
    <row r="336" spans="1:8" ht="25.5">
      <c r="A336" s="109"/>
      <c r="B336" s="4" t="s">
        <v>39</v>
      </c>
      <c r="C336" s="18"/>
      <c r="D336" s="18" t="s">
        <v>15</v>
      </c>
      <c r="E336" s="18" t="s">
        <v>71</v>
      </c>
      <c r="F336" s="6" t="s">
        <v>337</v>
      </c>
      <c r="G336" s="6" t="s">
        <v>40</v>
      </c>
      <c r="H336" s="84">
        <f>7643000</f>
        <v>7643000</v>
      </c>
    </row>
    <row r="337" spans="1:8" ht="25.5">
      <c r="A337" s="109"/>
      <c r="B337" s="4" t="s">
        <v>72</v>
      </c>
      <c r="C337" s="5"/>
      <c r="D337" s="5" t="s">
        <v>15</v>
      </c>
      <c r="E337" s="5" t="s">
        <v>71</v>
      </c>
      <c r="F337" s="5" t="s">
        <v>73</v>
      </c>
      <c r="G337" s="6" t="s">
        <v>5</v>
      </c>
      <c r="H337" s="84">
        <f>H338</f>
        <v>9489000</v>
      </c>
    </row>
    <row r="338" spans="1:8" ht="30.75" customHeight="1">
      <c r="A338" s="109"/>
      <c r="B338" s="13" t="s">
        <v>37</v>
      </c>
      <c r="C338" s="18"/>
      <c r="D338" s="18" t="s">
        <v>15</v>
      </c>
      <c r="E338" s="18" t="s">
        <v>71</v>
      </c>
      <c r="F338" s="6" t="s">
        <v>74</v>
      </c>
      <c r="G338" s="6" t="s">
        <v>5</v>
      </c>
      <c r="H338" s="84">
        <f>H339</f>
        <v>9489000</v>
      </c>
    </row>
    <row r="339" spans="1:8" ht="29.25" customHeight="1">
      <c r="A339" s="109"/>
      <c r="B339" s="4" t="s">
        <v>39</v>
      </c>
      <c r="C339" s="5"/>
      <c r="D339" s="5" t="s">
        <v>15</v>
      </c>
      <c r="E339" s="5" t="s">
        <v>71</v>
      </c>
      <c r="F339" s="5" t="s">
        <v>74</v>
      </c>
      <c r="G339" s="6" t="s">
        <v>40</v>
      </c>
      <c r="H339" s="84">
        <v>9489000</v>
      </c>
    </row>
    <row r="340" spans="1:8" ht="76.5">
      <c r="A340" s="108"/>
      <c r="B340" s="4" t="s">
        <v>305</v>
      </c>
      <c r="C340" s="5"/>
      <c r="D340" s="5" t="s">
        <v>15</v>
      </c>
      <c r="E340" s="5" t="s">
        <v>71</v>
      </c>
      <c r="F340" s="5" t="s">
        <v>326</v>
      </c>
      <c r="G340" s="5" t="s">
        <v>5</v>
      </c>
      <c r="H340" s="83">
        <f>H341+H343</f>
        <v>1061736</v>
      </c>
    </row>
    <row r="341" spans="1:8" ht="51">
      <c r="A341" s="108"/>
      <c r="B341" s="4" t="s">
        <v>306</v>
      </c>
      <c r="C341" s="5"/>
      <c r="D341" s="5" t="s">
        <v>15</v>
      </c>
      <c r="E341" s="5" t="s">
        <v>71</v>
      </c>
      <c r="F341" s="5" t="s">
        <v>327</v>
      </c>
      <c r="G341" s="5" t="s">
        <v>5</v>
      </c>
      <c r="H341" s="83">
        <f>H342</f>
        <v>712000</v>
      </c>
    </row>
    <row r="342" spans="1:8" ht="29.25" customHeight="1">
      <c r="A342" s="108"/>
      <c r="B342" s="8" t="s">
        <v>39</v>
      </c>
      <c r="C342" s="5"/>
      <c r="D342" s="5" t="s">
        <v>15</v>
      </c>
      <c r="E342" s="5" t="s">
        <v>71</v>
      </c>
      <c r="F342" s="5" t="s">
        <v>327</v>
      </c>
      <c r="G342" s="5" t="s">
        <v>40</v>
      </c>
      <c r="H342" s="83">
        <v>712000</v>
      </c>
    </row>
    <row r="343" spans="1:8" ht="76.5">
      <c r="A343" s="108"/>
      <c r="B343" s="4" t="s">
        <v>304</v>
      </c>
      <c r="C343" s="5"/>
      <c r="D343" s="5" t="s">
        <v>15</v>
      </c>
      <c r="E343" s="5" t="s">
        <v>71</v>
      </c>
      <c r="F343" s="5" t="s">
        <v>328</v>
      </c>
      <c r="G343" s="5" t="s">
        <v>5</v>
      </c>
      <c r="H343" s="83">
        <f>H344</f>
        <v>349736</v>
      </c>
    </row>
    <row r="344" spans="1:8" ht="29.25" customHeight="1">
      <c r="A344" s="108"/>
      <c r="B344" s="8" t="s">
        <v>39</v>
      </c>
      <c r="C344" s="5"/>
      <c r="D344" s="5" t="s">
        <v>15</v>
      </c>
      <c r="E344" s="5" t="s">
        <v>71</v>
      </c>
      <c r="F344" s="5" t="s">
        <v>328</v>
      </c>
      <c r="G344" s="5" t="s">
        <v>40</v>
      </c>
      <c r="H344" s="83">
        <v>349736</v>
      </c>
    </row>
    <row r="345" spans="1:8" ht="27.75" customHeight="1">
      <c r="A345" s="108">
        <v>8</v>
      </c>
      <c r="B345" s="1" t="s">
        <v>232</v>
      </c>
      <c r="C345" s="2" t="s">
        <v>233</v>
      </c>
      <c r="D345" s="2"/>
      <c r="E345" s="5"/>
      <c r="F345" s="5"/>
      <c r="G345" s="6"/>
      <c r="H345" s="94">
        <f>H346</f>
        <v>503720477</v>
      </c>
    </row>
    <row r="346" spans="1:8" ht="21" customHeight="1">
      <c r="A346" s="109"/>
      <c r="B346" s="37" t="s">
        <v>222</v>
      </c>
      <c r="C346" s="39"/>
      <c r="D346" s="39" t="s">
        <v>77</v>
      </c>
      <c r="E346" s="39" t="s">
        <v>234</v>
      </c>
      <c r="F346" s="34" t="s">
        <v>4</v>
      </c>
      <c r="G346" s="34" t="s">
        <v>5</v>
      </c>
      <c r="H346" s="84">
        <f>H347+H368</f>
        <v>503720477</v>
      </c>
    </row>
    <row r="347" spans="1:8" ht="21.75" customHeight="1">
      <c r="A347" s="109"/>
      <c r="B347" s="40" t="s">
        <v>139</v>
      </c>
      <c r="C347" s="39"/>
      <c r="D347" s="39" t="s">
        <v>77</v>
      </c>
      <c r="E347" s="39" t="s">
        <v>7</v>
      </c>
      <c r="F347" s="34" t="s">
        <v>4</v>
      </c>
      <c r="G347" s="34" t="s">
        <v>5</v>
      </c>
      <c r="H347" s="84">
        <f>H348+H351+H354+H357+H360+H363</f>
        <v>415577842</v>
      </c>
    </row>
    <row r="348" spans="1:8" ht="49.5" customHeight="1">
      <c r="A348" s="109"/>
      <c r="B348" s="4" t="s">
        <v>140</v>
      </c>
      <c r="C348" s="18"/>
      <c r="D348" s="18" t="s">
        <v>77</v>
      </c>
      <c r="E348" s="18" t="s">
        <v>7</v>
      </c>
      <c r="F348" s="5" t="s">
        <v>141</v>
      </c>
      <c r="G348" s="6" t="s">
        <v>5</v>
      </c>
      <c r="H348" s="84">
        <f>H349</f>
        <v>351060322</v>
      </c>
    </row>
    <row r="349" spans="1:8" s="12" customFormat="1" ht="39" customHeight="1">
      <c r="A349" s="106"/>
      <c r="B349" s="4" t="s">
        <v>79</v>
      </c>
      <c r="C349" s="5"/>
      <c r="D349" s="5" t="s">
        <v>77</v>
      </c>
      <c r="E349" s="5" t="s">
        <v>7</v>
      </c>
      <c r="F349" s="5" t="s">
        <v>142</v>
      </c>
      <c r="G349" s="5" t="s">
        <v>5</v>
      </c>
      <c r="H349" s="82">
        <f>H350</f>
        <v>351060322</v>
      </c>
    </row>
    <row r="350" spans="1:8" s="14" customFormat="1" ht="30.75" customHeight="1">
      <c r="A350" s="109"/>
      <c r="B350" s="4" t="s">
        <v>39</v>
      </c>
      <c r="C350" s="18"/>
      <c r="D350" s="18" t="s">
        <v>77</v>
      </c>
      <c r="E350" s="18" t="s">
        <v>7</v>
      </c>
      <c r="F350" s="5" t="s">
        <v>142</v>
      </c>
      <c r="G350" s="5" t="s">
        <v>40</v>
      </c>
      <c r="H350" s="82">
        <v>351060322</v>
      </c>
    </row>
    <row r="351" spans="1:8" s="12" customFormat="1" ht="15.75" customHeight="1">
      <c r="A351" s="108"/>
      <c r="B351" s="4" t="s">
        <v>143</v>
      </c>
      <c r="C351" s="5"/>
      <c r="D351" s="5" t="s">
        <v>77</v>
      </c>
      <c r="E351" s="5" t="s">
        <v>7</v>
      </c>
      <c r="F351" s="5" t="s">
        <v>144</v>
      </c>
      <c r="G351" s="5" t="s">
        <v>5</v>
      </c>
      <c r="H351" s="82">
        <f>H352</f>
        <v>10656947</v>
      </c>
    </row>
    <row r="352" spans="1:8" s="12" customFormat="1" ht="33" customHeight="1">
      <c r="A352" s="108"/>
      <c r="B352" s="4" t="s">
        <v>79</v>
      </c>
      <c r="C352" s="5"/>
      <c r="D352" s="5" t="s">
        <v>77</v>
      </c>
      <c r="E352" s="5" t="s">
        <v>7</v>
      </c>
      <c r="F352" s="5" t="s">
        <v>145</v>
      </c>
      <c r="G352" s="5" t="s">
        <v>5</v>
      </c>
      <c r="H352" s="82">
        <f>H353</f>
        <v>10656947</v>
      </c>
    </row>
    <row r="353" spans="1:8" s="12" customFormat="1" ht="31.5" customHeight="1">
      <c r="A353" s="108"/>
      <c r="B353" s="4" t="s">
        <v>39</v>
      </c>
      <c r="C353" s="5"/>
      <c r="D353" s="5" t="s">
        <v>77</v>
      </c>
      <c r="E353" s="5" t="s">
        <v>7</v>
      </c>
      <c r="F353" s="5" t="s">
        <v>145</v>
      </c>
      <c r="G353" s="5" t="s">
        <v>40</v>
      </c>
      <c r="H353" s="82">
        <v>10656947</v>
      </c>
    </row>
    <row r="354" spans="1:8" s="12" customFormat="1" ht="27.75" customHeight="1">
      <c r="A354" s="108"/>
      <c r="B354" s="4" t="s">
        <v>146</v>
      </c>
      <c r="C354" s="5"/>
      <c r="D354" s="5" t="s">
        <v>77</v>
      </c>
      <c r="E354" s="5" t="s">
        <v>7</v>
      </c>
      <c r="F354" s="5" t="s">
        <v>147</v>
      </c>
      <c r="G354" s="5" t="s">
        <v>5</v>
      </c>
      <c r="H354" s="82">
        <f>H355</f>
        <v>20465320</v>
      </c>
    </row>
    <row r="355" spans="1:8" s="12" customFormat="1" ht="33" customHeight="1">
      <c r="A355" s="108"/>
      <c r="B355" s="4" t="s">
        <v>79</v>
      </c>
      <c r="C355" s="5"/>
      <c r="D355" s="5" t="s">
        <v>77</v>
      </c>
      <c r="E355" s="5" t="s">
        <v>7</v>
      </c>
      <c r="F355" s="5" t="s">
        <v>148</v>
      </c>
      <c r="G355" s="5" t="s">
        <v>5</v>
      </c>
      <c r="H355" s="82">
        <f>H356</f>
        <v>20465320</v>
      </c>
    </row>
    <row r="356" spans="1:8" s="12" customFormat="1" ht="30" customHeight="1">
      <c r="A356" s="108"/>
      <c r="B356" s="4" t="s">
        <v>39</v>
      </c>
      <c r="C356" s="5"/>
      <c r="D356" s="5" t="s">
        <v>77</v>
      </c>
      <c r="E356" s="5" t="s">
        <v>7</v>
      </c>
      <c r="F356" s="5" t="s">
        <v>148</v>
      </c>
      <c r="G356" s="5" t="s">
        <v>40</v>
      </c>
      <c r="H356" s="82">
        <v>20465320</v>
      </c>
    </row>
    <row r="357" spans="1:8" ht="31.5" customHeight="1">
      <c r="A357" s="109"/>
      <c r="B357" s="4" t="s">
        <v>149</v>
      </c>
      <c r="C357" s="5"/>
      <c r="D357" s="5" t="s">
        <v>77</v>
      </c>
      <c r="E357" s="5" t="s">
        <v>7</v>
      </c>
      <c r="F357" s="5" t="s">
        <v>150</v>
      </c>
      <c r="G357" s="6" t="s">
        <v>5</v>
      </c>
      <c r="H357" s="84">
        <f>H358</f>
        <v>15599000</v>
      </c>
    </row>
    <row r="358" spans="1:8" ht="33.75" customHeight="1">
      <c r="A358" s="109"/>
      <c r="B358" s="4" t="s">
        <v>79</v>
      </c>
      <c r="C358" s="5"/>
      <c r="D358" s="5" t="s">
        <v>77</v>
      </c>
      <c r="E358" s="5" t="s">
        <v>7</v>
      </c>
      <c r="F358" s="5" t="s">
        <v>151</v>
      </c>
      <c r="G358" s="6" t="s">
        <v>5</v>
      </c>
      <c r="H358" s="84">
        <f>H359</f>
        <v>15599000</v>
      </c>
    </row>
    <row r="359" spans="1:8" ht="30" customHeight="1">
      <c r="A359" s="109"/>
      <c r="B359" s="17" t="s">
        <v>39</v>
      </c>
      <c r="C359" s="18"/>
      <c r="D359" s="18" t="s">
        <v>77</v>
      </c>
      <c r="E359" s="18" t="s">
        <v>7</v>
      </c>
      <c r="F359" s="5" t="s">
        <v>151</v>
      </c>
      <c r="G359" s="5" t="s">
        <v>40</v>
      </c>
      <c r="H359" s="84">
        <v>15599000</v>
      </c>
    </row>
    <row r="360" spans="1:18" ht="30.75" customHeight="1">
      <c r="A360" s="62"/>
      <c r="B360" s="8" t="s">
        <v>128</v>
      </c>
      <c r="C360" s="7"/>
      <c r="D360" s="7" t="s">
        <v>77</v>
      </c>
      <c r="E360" s="7" t="s">
        <v>7</v>
      </c>
      <c r="F360" s="7" t="s">
        <v>129</v>
      </c>
      <c r="G360" s="7" t="s">
        <v>5</v>
      </c>
      <c r="H360" s="85">
        <f>H361</f>
        <v>4733000</v>
      </c>
      <c r="R360" s="19"/>
    </row>
    <row r="361" spans="1:18" ht="40.5" customHeight="1">
      <c r="A361" s="62"/>
      <c r="B361" s="8" t="s">
        <v>281</v>
      </c>
      <c r="C361" s="7"/>
      <c r="D361" s="7" t="s">
        <v>77</v>
      </c>
      <c r="E361" s="7" t="s">
        <v>7</v>
      </c>
      <c r="F361" s="7" t="s">
        <v>152</v>
      </c>
      <c r="G361" s="7" t="s">
        <v>5</v>
      </c>
      <c r="H361" s="85">
        <f>H362</f>
        <v>4733000</v>
      </c>
      <c r="R361" s="19"/>
    </row>
    <row r="362" spans="1:18" ht="32.25" customHeight="1">
      <c r="A362" s="62"/>
      <c r="B362" s="8" t="s">
        <v>39</v>
      </c>
      <c r="C362" s="7"/>
      <c r="D362" s="7" t="s">
        <v>77</v>
      </c>
      <c r="E362" s="7" t="s">
        <v>7</v>
      </c>
      <c r="F362" s="7" t="s">
        <v>152</v>
      </c>
      <c r="G362" s="7" t="s">
        <v>40</v>
      </c>
      <c r="H362" s="85">
        <v>4733000</v>
      </c>
      <c r="R362" s="19"/>
    </row>
    <row r="363" spans="1:18" ht="76.5">
      <c r="A363" s="108"/>
      <c r="B363" s="4" t="s">
        <v>305</v>
      </c>
      <c r="C363" s="5"/>
      <c r="D363" s="5" t="s">
        <v>77</v>
      </c>
      <c r="E363" s="5" t="s">
        <v>7</v>
      </c>
      <c r="F363" s="5" t="s">
        <v>326</v>
      </c>
      <c r="G363" s="5" t="s">
        <v>5</v>
      </c>
      <c r="H363" s="82">
        <f>H364+H366</f>
        <v>13063253</v>
      </c>
      <c r="R363" s="19"/>
    </row>
    <row r="364" spans="1:18" ht="51">
      <c r="A364" s="108"/>
      <c r="B364" s="4" t="s">
        <v>306</v>
      </c>
      <c r="C364" s="5"/>
      <c r="D364" s="5" t="s">
        <v>77</v>
      </c>
      <c r="E364" s="5" t="s">
        <v>7</v>
      </c>
      <c r="F364" s="5" t="s">
        <v>327</v>
      </c>
      <c r="G364" s="5" t="s">
        <v>5</v>
      </c>
      <c r="H364" s="82">
        <f>H365</f>
        <v>2023600</v>
      </c>
      <c r="R364" s="19"/>
    </row>
    <row r="365" spans="1:18" ht="32.25" customHeight="1">
      <c r="A365" s="108"/>
      <c r="B365" s="8" t="s">
        <v>39</v>
      </c>
      <c r="C365" s="5"/>
      <c r="D365" s="5" t="s">
        <v>77</v>
      </c>
      <c r="E365" s="5" t="s">
        <v>7</v>
      </c>
      <c r="F365" s="5" t="s">
        <v>327</v>
      </c>
      <c r="G365" s="5" t="s">
        <v>40</v>
      </c>
      <c r="H365" s="82">
        <v>2023600</v>
      </c>
      <c r="R365" s="19"/>
    </row>
    <row r="366" spans="1:18" ht="76.5">
      <c r="A366" s="108"/>
      <c r="B366" s="4" t="s">
        <v>304</v>
      </c>
      <c r="C366" s="5"/>
      <c r="D366" s="5" t="s">
        <v>77</v>
      </c>
      <c r="E366" s="5" t="s">
        <v>7</v>
      </c>
      <c r="F366" s="5" t="s">
        <v>328</v>
      </c>
      <c r="G366" s="5" t="s">
        <v>5</v>
      </c>
      <c r="H366" s="82">
        <f>H367</f>
        <v>11039653</v>
      </c>
      <c r="R366" s="19"/>
    </row>
    <row r="367" spans="1:18" ht="32.25" customHeight="1">
      <c r="A367" s="108"/>
      <c r="B367" s="8" t="s">
        <v>39</v>
      </c>
      <c r="C367" s="5"/>
      <c r="D367" s="5" t="s">
        <v>77</v>
      </c>
      <c r="E367" s="5" t="s">
        <v>7</v>
      </c>
      <c r="F367" s="5" t="s">
        <v>328</v>
      </c>
      <c r="G367" s="5" t="s">
        <v>40</v>
      </c>
      <c r="H367" s="82">
        <v>11039653</v>
      </c>
      <c r="R367" s="19"/>
    </row>
    <row r="368" spans="1:18" ht="30" customHeight="1">
      <c r="A368" s="62"/>
      <c r="B368" s="57" t="s">
        <v>157</v>
      </c>
      <c r="C368" s="58"/>
      <c r="D368" s="58" t="s">
        <v>77</v>
      </c>
      <c r="E368" s="58" t="s">
        <v>71</v>
      </c>
      <c r="F368" s="58" t="s">
        <v>4</v>
      </c>
      <c r="G368" s="58" t="s">
        <v>5</v>
      </c>
      <c r="H368" s="85">
        <f>H369+H375+H383+H378+H372</f>
        <v>88142635</v>
      </c>
      <c r="R368" s="19"/>
    </row>
    <row r="369" spans="1:18" s="24" customFormat="1" ht="69.75" customHeight="1">
      <c r="A369" s="42"/>
      <c r="B369" s="8" t="s">
        <v>8</v>
      </c>
      <c r="C369" s="22"/>
      <c r="D369" s="7" t="s">
        <v>77</v>
      </c>
      <c r="E369" s="7" t="s">
        <v>71</v>
      </c>
      <c r="F369" s="7" t="s">
        <v>9</v>
      </c>
      <c r="G369" s="7" t="s">
        <v>5</v>
      </c>
      <c r="H369" s="83">
        <f>H370</f>
        <v>9487400</v>
      </c>
      <c r="R369" s="32"/>
    </row>
    <row r="370" spans="1:18" s="41" customFormat="1" ht="15.75" customHeight="1">
      <c r="A370" s="53"/>
      <c r="B370" s="8" t="s">
        <v>17</v>
      </c>
      <c r="C370" s="22"/>
      <c r="D370" s="7" t="s">
        <v>77</v>
      </c>
      <c r="E370" s="7" t="s">
        <v>71</v>
      </c>
      <c r="F370" s="7" t="s">
        <v>18</v>
      </c>
      <c r="G370" s="7" t="s">
        <v>5</v>
      </c>
      <c r="H370" s="83">
        <f>H371</f>
        <v>9487400</v>
      </c>
      <c r="R370" s="54"/>
    </row>
    <row r="371" spans="1:8" s="14" customFormat="1" ht="32.25" customHeight="1">
      <c r="A371" s="107"/>
      <c r="B371" s="13" t="s">
        <v>12</v>
      </c>
      <c r="C371" s="18"/>
      <c r="D371" s="18" t="s">
        <v>77</v>
      </c>
      <c r="E371" s="18" t="s">
        <v>71</v>
      </c>
      <c r="F371" s="5" t="s">
        <v>18</v>
      </c>
      <c r="G371" s="5" t="s">
        <v>13</v>
      </c>
      <c r="H371" s="82">
        <v>9487400</v>
      </c>
    </row>
    <row r="372" spans="1:8" s="14" customFormat="1" ht="18.75" customHeight="1">
      <c r="A372" s="107"/>
      <c r="B372" s="13" t="s">
        <v>341</v>
      </c>
      <c r="C372" s="18"/>
      <c r="D372" s="18" t="s">
        <v>77</v>
      </c>
      <c r="E372" s="18" t="s">
        <v>71</v>
      </c>
      <c r="F372" s="5" t="s">
        <v>339</v>
      </c>
      <c r="G372" s="5" t="s">
        <v>5</v>
      </c>
      <c r="H372" s="82">
        <f>H373</f>
        <v>2200000</v>
      </c>
    </row>
    <row r="373" spans="1:8" s="14" customFormat="1" ht="32.25" customHeight="1">
      <c r="A373" s="107"/>
      <c r="B373" s="13" t="s">
        <v>342</v>
      </c>
      <c r="C373" s="18"/>
      <c r="D373" s="18" t="s">
        <v>77</v>
      </c>
      <c r="E373" s="18" t="s">
        <v>71</v>
      </c>
      <c r="F373" s="5" t="s">
        <v>340</v>
      </c>
      <c r="G373" s="5" t="s">
        <v>5</v>
      </c>
      <c r="H373" s="82">
        <f>H374</f>
        <v>2200000</v>
      </c>
    </row>
    <row r="374" spans="1:8" s="14" customFormat="1" ht="32.25" customHeight="1">
      <c r="A374" s="107"/>
      <c r="B374" s="8" t="s">
        <v>39</v>
      </c>
      <c r="C374" s="18"/>
      <c r="D374" s="18" t="s">
        <v>77</v>
      </c>
      <c r="E374" s="18" t="s">
        <v>71</v>
      </c>
      <c r="F374" s="5" t="s">
        <v>340</v>
      </c>
      <c r="G374" s="5" t="s">
        <v>40</v>
      </c>
      <c r="H374" s="82">
        <f>2200000</f>
        <v>2200000</v>
      </c>
    </row>
    <row r="375" spans="1:8" ht="96" customHeight="1">
      <c r="A375" s="109"/>
      <c r="B375" s="17" t="s">
        <v>235</v>
      </c>
      <c r="C375" s="18"/>
      <c r="D375" s="18" t="s">
        <v>77</v>
      </c>
      <c r="E375" s="18" t="s">
        <v>71</v>
      </c>
      <c r="F375" s="5" t="s">
        <v>158</v>
      </c>
      <c r="G375" s="5" t="s">
        <v>5</v>
      </c>
      <c r="H375" s="84">
        <f>H376</f>
        <v>22909778</v>
      </c>
    </row>
    <row r="376" spans="1:18" ht="30.75" customHeight="1">
      <c r="A376" s="62"/>
      <c r="B376" s="8" t="s">
        <v>79</v>
      </c>
      <c r="C376" s="7"/>
      <c r="D376" s="7" t="s">
        <v>77</v>
      </c>
      <c r="E376" s="7" t="s">
        <v>71</v>
      </c>
      <c r="F376" s="7" t="s">
        <v>159</v>
      </c>
      <c r="G376" s="7" t="s">
        <v>5</v>
      </c>
      <c r="H376" s="85">
        <f>H377</f>
        <v>22909778</v>
      </c>
      <c r="R376" s="19"/>
    </row>
    <row r="377" spans="1:18" ht="30" customHeight="1">
      <c r="A377" s="62"/>
      <c r="B377" s="8" t="s">
        <v>39</v>
      </c>
      <c r="C377" s="7"/>
      <c r="D377" s="7" t="s">
        <v>77</v>
      </c>
      <c r="E377" s="7" t="s">
        <v>71</v>
      </c>
      <c r="F377" s="7" t="s">
        <v>159</v>
      </c>
      <c r="G377" s="7" t="s">
        <v>40</v>
      </c>
      <c r="H377" s="85">
        <v>22909778</v>
      </c>
      <c r="R377" s="19"/>
    </row>
    <row r="378" spans="1:18" ht="82.5" customHeight="1">
      <c r="A378" s="108"/>
      <c r="B378" s="4" t="s">
        <v>305</v>
      </c>
      <c r="C378" s="5"/>
      <c r="D378" s="5" t="s">
        <v>77</v>
      </c>
      <c r="E378" s="5" t="s">
        <v>71</v>
      </c>
      <c r="F378" s="5" t="s">
        <v>326</v>
      </c>
      <c r="G378" s="5" t="s">
        <v>5</v>
      </c>
      <c r="H378" s="82">
        <f>H379+H381</f>
        <v>1658457</v>
      </c>
      <c r="R378" s="19"/>
    </row>
    <row r="379" spans="1:18" ht="45.75" customHeight="1">
      <c r="A379" s="108"/>
      <c r="B379" s="4" t="s">
        <v>306</v>
      </c>
      <c r="C379" s="5"/>
      <c r="D379" s="5" t="s">
        <v>77</v>
      </c>
      <c r="E379" s="5" t="s">
        <v>71</v>
      </c>
      <c r="F379" s="5" t="s">
        <v>327</v>
      </c>
      <c r="G379" s="5" t="s">
        <v>5</v>
      </c>
      <c r="H379" s="82">
        <f>H380</f>
        <v>1388300</v>
      </c>
      <c r="R379" s="19"/>
    </row>
    <row r="380" spans="1:18" ht="30" customHeight="1">
      <c r="A380" s="108"/>
      <c r="B380" s="8" t="s">
        <v>39</v>
      </c>
      <c r="C380" s="5"/>
      <c r="D380" s="5" t="s">
        <v>77</v>
      </c>
      <c r="E380" s="5" t="s">
        <v>71</v>
      </c>
      <c r="F380" s="5" t="s">
        <v>327</v>
      </c>
      <c r="G380" s="5" t="s">
        <v>40</v>
      </c>
      <c r="H380" s="82">
        <v>1388300</v>
      </c>
      <c r="R380" s="19"/>
    </row>
    <row r="381" spans="1:18" ht="30" customHeight="1">
      <c r="A381" s="108"/>
      <c r="B381" s="4" t="s">
        <v>304</v>
      </c>
      <c r="C381" s="5"/>
      <c r="D381" s="5" t="s">
        <v>77</v>
      </c>
      <c r="E381" s="5" t="s">
        <v>71</v>
      </c>
      <c r="F381" s="5" t="s">
        <v>328</v>
      </c>
      <c r="G381" s="5" t="s">
        <v>5</v>
      </c>
      <c r="H381" s="82">
        <f>H382</f>
        <v>270157</v>
      </c>
      <c r="R381" s="19"/>
    </row>
    <row r="382" spans="1:18" ht="30" customHeight="1">
      <c r="A382" s="108"/>
      <c r="B382" s="8" t="s">
        <v>39</v>
      </c>
      <c r="C382" s="5"/>
      <c r="D382" s="5" t="s">
        <v>77</v>
      </c>
      <c r="E382" s="5" t="s">
        <v>71</v>
      </c>
      <c r="F382" s="5" t="s">
        <v>328</v>
      </c>
      <c r="G382" s="5" t="s">
        <v>40</v>
      </c>
      <c r="H382" s="82">
        <v>270157</v>
      </c>
      <c r="R382" s="19"/>
    </row>
    <row r="383" spans="1:8" s="65" customFormat="1" ht="33" customHeight="1">
      <c r="A383" s="107"/>
      <c r="B383" s="13" t="s">
        <v>65</v>
      </c>
      <c r="C383" s="18"/>
      <c r="D383" s="18" t="s">
        <v>77</v>
      </c>
      <c r="E383" s="18" t="s">
        <v>71</v>
      </c>
      <c r="F383" s="5" t="s">
        <v>66</v>
      </c>
      <c r="G383" s="5" t="s">
        <v>5</v>
      </c>
      <c r="H383" s="82">
        <f>H384+H386</f>
        <v>51887000</v>
      </c>
    </row>
    <row r="384" spans="1:8" s="65" customFormat="1" ht="36" customHeight="1">
      <c r="A384" s="107"/>
      <c r="B384" s="13" t="s">
        <v>160</v>
      </c>
      <c r="C384" s="18"/>
      <c r="D384" s="18" t="s">
        <v>77</v>
      </c>
      <c r="E384" s="18" t="s">
        <v>71</v>
      </c>
      <c r="F384" s="5" t="s">
        <v>161</v>
      </c>
      <c r="G384" s="5" t="s">
        <v>5</v>
      </c>
      <c r="H384" s="82">
        <f>H385</f>
        <v>49257000</v>
      </c>
    </row>
    <row r="385" spans="1:8" ht="30.75" customHeight="1">
      <c r="A385" s="109"/>
      <c r="B385" s="17" t="s">
        <v>12</v>
      </c>
      <c r="C385" s="18"/>
      <c r="D385" s="18" t="s">
        <v>77</v>
      </c>
      <c r="E385" s="18" t="s">
        <v>71</v>
      </c>
      <c r="F385" s="18" t="s">
        <v>161</v>
      </c>
      <c r="G385" s="6" t="s">
        <v>13</v>
      </c>
      <c r="H385" s="84">
        <v>49257000</v>
      </c>
    </row>
    <row r="386" spans="1:8" ht="35.25" customHeight="1">
      <c r="A386" s="109"/>
      <c r="B386" s="115" t="s">
        <v>349</v>
      </c>
      <c r="C386" s="22"/>
      <c r="D386" s="22" t="s">
        <v>77</v>
      </c>
      <c r="E386" s="22" t="s">
        <v>71</v>
      </c>
      <c r="F386" s="22" t="s">
        <v>162</v>
      </c>
      <c r="G386" s="7" t="s">
        <v>5</v>
      </c>
      <c r="H386" s="84">
        <f>H387</f>
        <v>2630000</v>
      </c>
    </row>
    <row r="387" spans="1:8" ht="34.5" customHeight="1">
      <c r="A387" s="109"/>
      <c r="B387" s="17" t="s">
        <v>12</v>
      </c>
      <c r="C387" s="18"/>
      <c r="D387" s="18" t="s">
        <v>77</v>
      </c>
      <c r="E387" s="18" t="s">
        <v>71</v>
      </c>
      <c r="F387" s="18" t="s">
        <v>162</v>
      </c>
      <c r="G387" s="75" t="s">
        <v>13</v>
      </c>
      <c r="H387" s="84">
        <v>2630000</v>
      </c>
    </row>
    <row r="388" spans="1:18" s="30" customFormat="1" ht="30" customHeight="1">
      <c r="A388" s="42">
        <v>9</v>
      </c>
      <c r="B388" s="23" t="s">
        <v>236</v>
      </c>
      <c r="C388" s="99" t="s">
        <v>237</v>
      </c>
      <c r="D388" s="77"/>
      <c r="E388" s="77"/>
      <c r="F388" s="77"/>
      <c r="G388" s="77"/>
      <c r="H388" s="92">
        <f>H389+H406</f>
        <v>393010921.99</v>
      </c>
      <c r="R388" s="32"/>
    </row>
    <row r="389" spans="1:18" s="30" customFormat="1" ht="12.75">
      <c r="A389" s="56"/>
      <c r="B389" s="57" t="s">
        <v>222</v>
      </c>
      <c r="C389" s="49"/>
      <c r="D389" s="58" t="s">
        <v>77</v>
      </c>
      <c r="E389" s="58" t="s">
        <v>3</v>
      </c>
      <c r="F389" s="58" t="s">
        <v>4</v>
      </c>
      <c r="G389" s="58" t="s">
        <v>5</v>
      </c>
      <c r="H389" s="93">
        <f>H390+H399</f>
        <v>384660700.55</v>
      </c>
      <c r="R389" s="64"/>
    </row>
    <row r="390" spans="1:8" s="12" customFormat="1" ht="15.75" customHeight="1">
      <c r="A390" s="106"/>
      <c r="B390" s="59" t="s">
        <v>135</v>
      </c>
      <c r="C390" s="39"/>
      <c r="D390" s="39" t="s">
        <v>77</v>
      </c>
      <c r="E390" s="39" t="s">
        <v>2</v>
      </c>
      <c r="F390" s="34" t="s">
        <v>4</v>
      </c>
      <c r="G390" s="34" t="s">
        <v>5</v>
      </c>
      <c r="H390" s="81">
        <f>H391+H394</f>
        <v>382980484</v>
      </c>
    </row>
    <row r="391" spans="1:8" ht="22.5" customHeight="1">
      <c r="A391" s="109"/>
      <c r="B391" s="13" t="s">
        <v>136</v>
      </c>
      <c r="C391" s="18"/>
      <c r="D391" s="18" t="s">
        <v>77</v>
      </c>
      <c r="E391" s="18" t="s">
        <v>2</v>
      </c>
      <c r="F391" s="6" t="s">
        <v>137</v>
      </c>
      <c r="G391" s="6" t="s">
        <v>5</v>
      </c>
      <c r="H391" s="84">
        <f>H392</f>
        <v>346633500</v>
      </c>
    </row>
    <row r="392" spans="1:8" ht="30.75" customHeight="1">
      <c r="A392" s="109"/>
      <c r="B392" s="4" t="s">
        <v>79</v>
      </c>
      <c r="C392" s="5"/>
      <c r="D392" s="5" t="s">
        <v>77</v>
      </c>
      <c r="E392" s="5" t="s">
        <v>2</v>
      </c>
      <c r="F392" s="5" t="s">
        <v>138</v>
      </c>
      <c r="G392" s="6" t="s">
        <v>5</v>
      </c>
      <c r="H392" s="84">
        <f>H393</f>
        <v>346633500</v>
      </c>
    </row>
    <row r="393" spans="1:8" ht="27.75" customHeight="1">
      <c r="A393" s="109"/>
      <c r="B393" s="4" t="s">
        <v>39</v>
      </c>
      <c r="C393" s="5"/>
      <c r="D393" s="5" t="s">
        <v>77</v>
      </c>
      <c r="E393" s="5" t="s">
        <v>2</v>
      </c>
      <c r="F393" s="5" t="s">
        <v>138</v>
      </c>
      <c r="G393" s="6" t="s">
        <v>40</v>
      </c>
      <c r="H393" s="84">
        <v>346633500</v>
      </c>
    </row>
    <row r="394" spans="1:8" ht="76.5">
      <c r="A394" s="108"/>
      <c r="B394" s="4" t="s">
        <v>305</v>
      </c>
      <c r="C394" s="5"/>
      <c r="D394" s="5" t="s">
        <v>77</v>
      </c>
      <c r="E394" s="5" t="s">
        <v>2</v>
      </c>
      <c r="F394" s="5" t="s">
        <v>326</v>
      </c>
      <c r="G394" s="5" t="s">
        <v>5</v>
      </c>
      <c r="H394" s="82">
        <f>H395+H397</f>
        <v>36346984</v>
      </c>
    </row>
    <row r="395" spans="1:8" ht="51">
      <c r="A395" s="108"/>
      <c r="B395" s="4" t="s">
        <v>306</v>
      </c>
      <c r="C395" s="5"/>
      <c r="D395" s="5" t="s">
        <v>77</v>
      </c>
      <c r="E395" s="5" t="s">
        <v>2</v>
      </c>
      <c r="F395" s="5" t="s">
        <v>327</v>
      </c>
      <c r="G395" s="5" t="s">
        <v>5</v>
      </c>
      <c r="H395" s="82">
        <f>H396</f>
        <v>30924500</v>
      </c>
    </row>
    <row r="396" spans="1:8" ht="27.75" customHeight="1">
      <c r="A396" s="108"/>
      <c r="B396" s="8" t="s">
        <v>39</v>
      </c>
      <c r="C396" s="5"/>
      <c r="D396" s="5" t="s">
        <v>77</v>
      </c>
      <c r="E396" s="5" t="s">
        <v>2</v>
      </c>
      <c r="F396" s="5" t="s">
        <v>327</v>
      </c>
      <c r="G396" s="5" t="s">
        <v>40</v>
      </c>
      <c r="H396" s="82">
        <v>30924500</v>
      </c>
    </row>
    <row r="397" spans="1:8" ht="76.5">
      <c r="A397" s="108"/>
      <c r="B397" s="4" t="s">
        <v>304</v>
      </c>
      <c r="C397" s="5"/>
      <c r="D397" s="5" t="s">
        <v>77</v>
      </c>
      <c r="E397" s="5" t="s">
        <v>2</v>
      </c>
      <c r="F397" s="5" t="s">
        <v>328</v>
      </c>
      <c r="G397" s="5" t="s">
        <v>5</v>
      </c>
      <c r="H397" s="82">
        <f>H398</f>
        <v>5422484</v>
      </c>
    </row>
    <row r="398" spans="1:8" ht="27.75" customHeight="1">
      <c r="A398" s="108"/>
      <c r="B398" s="8" t="s">
        <v>39</v>
      </c>
      <c r="C398" s="5"/>
      <c r="D398" s="5" t="s">
        <v>77</v>
      </c>
      <c r="E398" s="5" t="s">
        <v>2</v>
      </c>
      <c r="F398" s="5" t="s">
        <v>328</v>
      </c>
      <c r="G398" s="5" t="s">
        <v>40</v>
      </c>
      <c r="H398" s="82">
        <v>5422484</v>
      </c>
    </row>
    <row r="399" spans="1:8" s="66" customFormat="1" ht="27.75" customHeight="1">
      <c r="A399" s="108"/>
      <c r="B399" s="37" t="s">
        <v>157</v>
      </c>
      <c r="C399" s="34"/>
      <c r="D399" s="5" t="s">
        <v>77</v>
      </c>
      <c r="E399" s="5" t="s">
        <v>71</v>
      </c>
      <c r="F399" s="5" t="s">
        <v>4</v>
      </c>
      <c r="G399" s="5" t="s">
        <v>5</v>
      </c>
      <c r="H399" s="82">
        <f>H403+H400</f>
        <v>1680216.55</v>
      </c>
    </row>
    <row r="400" spans="1:8" s="66" customFormat="1" ht="17.25" customHeight="1">
      <c r="A400" s="108"/>
      <c r="B400" s="4" t="s">
        <v>112</v>
      </c>
      <c r="C400" s="34"/>
      <c r="D400" s="5" t="s">
        <v>77</v>
      </c>
      <c r="E400" s="5" t="s">
        <v>71</v>
      </c>
      <c r="F400" s="5" t="s">
        <v>113</v>
      </c>
      <c r="G400" s="5" t="s">
        <v>5</v>
      </c>
      <c r="H400" s="82">
        <f>H401</f>
        <v>696916.55</v>
      </c>
    </row>
    <row r="401" spans="1:8" s="66" customFormat="1" ht="69" customHeight="1">
      <c r="A401" s="108"/>
      <c r="B401" s="4" t="s">
        <v>292</v>
      </c>
      <c r="C401" s="34"/>
      <c r="D401" s="5" t="s">
        <v>77</v>
      </c>
      <c r="E401" s="5" t="s">
        <v>71</v>
      </c>
      <c r="F401" s="5" t="s">
        <v>293</v>
      </c>
      <c r="G401" s="5" t="s">
        <v>5</v>
      </c>
      <c r="H401" s="82">
        <f>H402</f>
        <v>696916.55</v>
      </c>
    </row>
    <row r="402" spans="1:8" s="66" customFormat="1" ht="27.75" customHeight="1">
      <c r="A402" s="108"/>
      <c r="B402" s="4" t="s">
        <v>270</v>
      </c>
      <c r="C402" s="34"/>
      <c r="D402" s="5" t="s">
        <v>77</v>
      </c>
      <c r="E402" s="5" t="s">
        <v>71</v>
      </c>
      <c r="F402" s="5" t="s">
        <v>293</v>
      </c>
      <c r="G402" s="5" t="s">
        <v>268</v>
      </c>
      <c r="H402" s="82">
        <f>696916.55</f>
        <v>696916.55</v>
      </c>
    </row>
    <row r="403" spans="1:8" s="3" customFormat="1" ht="30" customHeight="1">
      <c r="A403" s="108"/>
      <c r="B403" s="13" t="s">
        <v>65</v>
      </c>
      <c r="C403" s="18"/>
      <c r="D403" s="18" t="s">
        <v>77</v>
      </c>
      <c r="E403" s="18" t="s">
        <v>71</v>
      </c>
      <c r="F403" s="18" t="s">
        <v>66</v>
      </c>
      <c r="G403" s="5" t="s">
        <v>5</v>
      </c>
      <c r="H403" s="82">
        <f>H404</f>
        <v>983300</v>
      </c>
    </row>
    <row r="404" spans="1:8" s="14" customFormat="1" ht="27" customHeight="1">
      <c r="A404" s="109"/>
      <c r="B404" s="4" t="s">
        <v>160</v>
      </c>
      <c r="C404" s="18"/>
      <c r="D404" s="18" t="s">
        <v>77</v>
      </c>
      <c r="E404" s="18" t="s">
        <v>71</v>
      </c>
      <c r="F404" s="18" t="s">
        <v>161</v>
      </c>
      <c r="G404" s="5" t="s">
        <v>5</v>
      </c>
      <c r="H404" s="82">
        <f>H405</f>
        <v>983300</v>
      </c>
    </row>
    <row r="405" spans="1:8" s="12" customFormat="1" ht="30" customHeight="1">
      <c r="A405" s="108"/>
      <c r="B405" s="4" t="s">
        <v>12</v>
      </c>
      <c r="C405" s="5"/>
      <c r="D405" s="5" t="s">
        <v>77</v>
      </c>
      <c r="E405" s="5" t="s">
        <v>71</v>
      </c>
      <c r="F405" s="5" t="s">
        <v>161</v>
      </c>
      <c r="G405" s="5" t="s">
        <v>13</v>
      </c>
      <c r="H405" s="82">
        <v>983300</v>
      </c>
    </row>
    <row r="406" spans="1:8" s="12" customFormat="1" ht="15.75" customHeight="1">
      <c r="A406" s="108"/>
      <c r="B406" s="37" t="s">
        <v>209</v>
      </c>
      <c r="C406" s="34"/>
      <c r="D406" s="34" t="s">
        <v>187</v>
      </c>
      <c r="E406" s="34" t="s">
        <v>3</v>
      </c>
      <c r="F406" s="34" t="s">
        <v>4</v>
      </c>
      <c r="G406" s="34" t="s">
        <v>5</v>
      </c>
      <c r="H406" s="81">
        <f>H407</f>
        <v>8350221.44</v>
      </c>
    </row>
    <row r="407" spans="1:8" s="12" customFormat="1" ht="21" customHeight="1">
      <c r="A407" s="108"/>
      <c r="B407" s="4" t="s">
        <v>294</v>
      </c>
      <c r="C407" s="5"/>
      <c r="D407" s="5" t="s">
        <v>187</v>
      </c>
      <c r="E407" s="5" t="s">
        <v>22</v>
      </c>
      <c r="F407" s="5" t="s">
        <v>4</v>
      </c>
      <c r="G407" s="5" t="s">
        <v>5</v>
      </c>
      <c r="H407" s="82">
        <f>H408</f>
        <v>8350221.44</v>
      </c>
    </row>
    <row r="408" spans="1:8" s="14" customFormat="1" ht="30" customHeight="1">
      <c r="A408" s="107"/>
      <c r="B408" s="4" t="s">
        <v>128</v>
      </c>
      <c r="C408" s="5"/>
      <c r="D408" s="5" t="s">
        <v>187</v>
      </c>
      <c r="E408" s="5" t="s">
        <v>22</v>
      </c>
      <c r="F408" s="5" t="s">
        <v>129</v>
      </c>
      <c r="G408" s="5" t="s">
        <v>5</v>
      </c>
      <c r="H408" s="82">
        <f>H409</f>
        <v>8350221.44</v>
      </c>
    </row>
    <row r="409" spans="1:8" s="14" customFormat="1" ht="93" customHeight="1">
      <c r="A409" s="107"/>
      <c r="B409" s="8" t="s">
        <v>296</v>
      </c>
      <c r="C409" s="5"/>
      <c r="D409" s="5" t="s">
        <v>187</v>
      </c>
      <c r="E409" s="5" t="s">
        <v>22</v>
      </c>
      <c r="F409" s="5" t="s">
        <v>295</v>
      </c>
      <c r="G409" s="5" t="s">
        <v>5</v>
      </c>
      <c r="H409" s="82">
        <f>H410</f>
        <v>8350221.44</v>
      </c>
    </row>
    <row r="410" spans="1:8" s="14" customFormat="1" ht="20.25" customHeight="1">
      <c r="A410" s="107"/>
      <c r="B410" s="4" t="s">
        <v>57</v>
      </c>
      <c r="C410" s="5"/>
      <c r="D410" s="5" t="s">
        <v>187</v>
      </c>
      <c r="E410" s="5" t="s">
        <v>22</v>
      </c>
      <c r="F410" s="5" t="s">
        <v>295</v>
      </c>
      <c r="G410" s="5" t="s">
        <v>58</v>
      </c>
      <c r="H410" s="82">
        <v>8350221.44</v>
      </c>
    </row>
    <row r="411" spans="1:8" ht="45.75" customHeight="1">
      <c r="A411" s="42">
        <v>10</v>
      </c>
      <c r="B411" s="25" t="s">
        <v>238</v>
      </c>
      <c r="C411" s="16" t="s">
        <v>239</v>
      </c>
      <c r="D411" s="16"/>
      <c r="E411" s="16"/>
      <c r="F411" s="18"/>
      <c r="G411" s="7"/>
      <c r="H411" s="92">
        <f>SUM(H412,H443,H451)</f>
        <v>144215675</v>
      </c>
    </row>
    <row r="412" spans="1:8" ht="15" customHeight="1">
      <c r="A412" s="62"/>
      <c r="B412" s="57" t="s">
        <v>222</v>
      </c>
      <c r="C412" s="58"/>
      <c r="D412" s="58" t="s">
        <v>77</v>
      </c>
      <c r="E412" s="58" t="s">
        <v>3</v>
      </c>
      <c r="F412" s="58" t="s">
        <v>4</v>
      </c>
      <c r="G412" s="58" t="s">
        <v>5</v>
      </c>
      <c r="H412" s="93">
        <f>H413+H422+H434</f>
        <v>126021675</v>
      </c>
    </row>
    <row r="413" spans="1:8" ht="15" customHeight="1">
      <c r="A413" s="62"/>
      <c r="B413" s="57" t="s">
        <v>139</v>
      </c>
      <c r="C413" s="58"/>
      <c r="D413" s="58" t="s">
        <v>77</v>
      </c>
      <c r="E413" s="58" t="s">
        <v>7</v>
      </c>
      <c r="F413" s="58" t="s">
        <v>4</v>
      </c>
      <c r="G413" s="58" t="s">
        <v>5</v>
      </c>
      <c r="H413" s="93">
        <f>H414+H417</f>
        <v>97292408.08</v>
      </c>
    </row>
    <row r="414" spans="1:8" s="3" customFormat="1" ht="26.25" customHeight="1">
      <c r="A414" s="108"/>
      <c r="B414" s="4" t="s">
        <v>146</v>
      </c>
      <c r="C414" s="5"/>
      <c r="D414" s="5" t="s">
        <v>77</v>
      </c>
      <c r="E414" s="5" t="s">
        <v>7</v>
      </c>
      <c r="F414" s="5" t="s">
        <v>147</v>
      </c>
      <c r="G414" s="5" t="s">
        <v>5</v>
      </c>
      <c r="H414" s="81">
        <f>H415</f>
        <v>86783666.08</v>
      </c>
    </row>
    <row r="415" spans="1:8" ht="33" customHeight="1">
      <c r="A415" s="109"/>
      <c r="B415" s="17" t="s">
        <v>79</v>
      </c>
      <c r="C415" s="18"/>
      <c r="D415" s="18" t="s">
        <v>77</v>
      </c>
      <c r="E415" s="18" t="s">
        <v>7</v>
      </c>
      <c r="F415" s="18" t="s">
        <v>148</v>
      </c>
      <c r="G415" s="5" t="s">
        <v>5</v>
      </c>
      <c r="H415" s="82">
        <f>H416</f>
        <v>86783666.08</v>
      </c>
    </row>
    <row r="416" spans="1:8" ht="30.75" customHeight="1">
      <c r="A416" s="62"/>
      <c r="B416" s="8" t="s">
        <v>39</v>
      </c>
      <c r="C416" s="7"/>
      <c r="D416" s="7" t="s">
        <v>77</v>
      </c>
      <c r="E416" s="7" t="s">
        <v>7</v>
      </c>
      <c r="F416" s="7" t="s">
        <v>148</v>
      </c>
      <c r="G416" s="7" t="s">
        <v>40</v>
      </c>
      <c r="H416" s="83">
        <v>86783666.08</v>
      </c>
    </row>
    <row r="417" spans="1:8" ht="76.5">
      <c r="A417" s="108"/>
      <c r="B417" s="4" t="s">
        <v>305</v>
      </c>
      <c r="C417" s="5"/>
      <c r="D417" s="5" t="s">
        <v>77</v>
      </c>
      <c r="E417" s="5" t="s">
        <v>7</v>
      </c>
      <c r="F417" s="5" t="s">
        <v>326</v>
      </c>
      <c r="G417" s="5" t="s">
        <v>5</v>
      </c>
      <c r="H417" s="82">
        <f>H418+H420</f>
        <v>10508742</v>
      </c>
    </row>
    <row r="418" spans="1:8" ht="51">
      <c r="A418" s="108"/>
      <c r="B418" s="4" t="s">
        <v>306</v>
      </c>
      <c r="C418" s="5"/>
      <c r="D418" s="5" t="s">
        <v>77</v>
      </c>
      <c r="E418" s="5" t="s">
        <v>7</v>
      </c>
      <c r="F418" s="5" t="s">
        <v>327</v>
      </c>
      <c r="G418" s="5" t="s">
        <v>5</v>
      </c>
      <c r="H418" s="82">
        <f>H419</f>
        <v>6253100</v>
      </c>
    </row>
    <row r="419" spans="1:8" ht="30.75" customHeight="1">
      <c r="A419" s="108"/>
      <c r="B419" s="8" t="s">
        <v>39</v>
      </c>
      <c r="C419" s="5"/>
      <c r="D419" s="5" t="s">
        <v>77</v>
      </c>
      <c r="E419" s="5" t="s">
        <v>7</v>
      </c>
      <c r="F419" s="5" t="s">
        <v>327</v>
      </c>
      <c r="G419" s="5" t="s">
        <v>40</v>
      </c>
      <c r="H419" s="82">
        <v>6253100</v>
      </c>
    </row>
    <row r="420" spans="1:8" ht="76.5">
      <c r="A420" s="108"/>
      <c r="B420" s="4" t="s">
        <v>304</v>
      </c>
      <c r="C420" s="5"/>
      <c r="D420" s="5" t="s">
        <v>77</v>
      </c>
      <c r="E420" s="5" t="s">
        <v>7</v>
      </c>
      <c r="F420" s="5" t="s">
        <v>328</v>
      </c>
      <c r="G420" s="5" t="s">
        <v>5</v>
      </c>
      <c r="H420" s="82">
        <f>H421</f>
        <v>4255642</v>
      </c>
    </row>
    <row r="421" spans="1:8" ht="30.75" customHeight="1">
      <c r="A421" s="108"/>
      <c r="B421" s="8" t="s">
        <v>39</v>
      </c>
      <c r="C421" s="5"/>
      <c r="D421" s="5" t="s">
        <v>77</v>
      </c>
      <c r="E421" s="5" t="s">
        <v>7</v>
      </c>
      <c r="F421" s="5" t="s">
        <v>328</v>
      </c>
      <c r="G421" s="5" t="s">
        <v>40</v>
      </c>
      <c r="H421" s="82">
        <v>4255642</v>
      </c>
    </row>
    <row r="422" spans="1:8" ht="30" customHeight="1">
      <c r="A422" s="62"/>
      <c r="B422" s="57" t="s">
        <v>153</v>
      </c>
      <c r="C422" s="58"/>
      <c r="D422" s="58" t="s">
        <v>77</v>
      </c>
      <c r="E422" s="58" t="s">
        <v>77</v>
      </c>
      <c r="F422" s="58" t="s">
        <v>4</v>
      </c>
      <c r="G422" s="58" t="s">
        <v>5</v>
      </c>
      <c r="H422" s="83">
        <f>H423+H426+H429</f>
        <v>19701608</v>
      </c>
    </row>
    <row r="423" spans="1:8" ht="72" customHeight="1">
      <c r="A423" s="62"/>
      <c r="B423" s="8" t="s">
        <v>8</v>
      </c>
      <c r="C423" s="7"/>
      <c r="D423" s="7" t="s">
        <v>77</v>
      </c>
      <c r="E423" s="7" t="s">
        <v>77</v>
      </c>
      <c r="F423" s="7" t="s">
        <v>9</v>
      </c>
      <c r="G423" s="7" t="s">
        <v>5</v>
      </c>
      <c r="H423" s="83">
        <f>H424</f>
        <v>7135900</v>
      </c>
    </row>
    <row r="424" spans="1:8" ht="18" customHeight="1">
      <c r="A424" s="62"/>
      <c r="B424" s="8" t="s">
        <v>17</v>
      </c>
      <c r="C424" s="7"/>
      <c r="D424" s="7" t="s">
        <v>77</v>
      </c>
      <c r="E424" s="7" t="s">
        <v>77</v>
      </c>
      <c r="F424" s="7" t="s">
        <v>18</v>
      </c>
      <c r="G424" s="7" t="s">
        <v>5</v>
      </c>
      <c r="H424" s="83">
        <f>H425</f>
        <v>7135900</v>
      </c>
    </row>
    <row r="425" spans="1:8" s="21" customFormat="1" ht="31.5" customHeight="1">
      <c r="A425" s="109"/>
      <c r="B425" s="13" t="s">
        <v>12</v>
      </c>
      <c r="C425" s="18"/>
      <c r="D425" s="18" t="s">
        <v>77</v>
      </c>
      <c r="E425" s="18" t="s">
        <v>77</v>
      </c>
      <c r="F425" s="18" t="s">
        <v>18</v>
      </c>
      <c r="G425" s="5" t="s">
        <v>13</v>
      </c>
      <c r="H425" s="86">
        <v>7135900</v>
      </c>
    </row>
    <row r="426" spans="1:8" s="3" customFormat="1" ht="25.5">
      <c r="A426" s="108"/>
      <c r="B426" s="13" t="s">
        <v>154</v>
      </c>
      <c r="C426" s="18"/>
      <c r="D426" s="18" t="s">
        <v>77</v>
      </c>
      <c r="E426" s="18" t="s">
        <v>77</v>
      </c>
      <c r="F426" s="18" t="s">
        <v>155</v>
      </c>
      <c r="G426" s="5" t="s">
        <v>5</v>
      </c>
      <c r="H426" s="82">
        <f>H427</f>
        <v>11728000</v>
      </c>
    </row>
    <row r="427" spans="1:18" ht="33" customHeight="1">
      <c r="A427" s="62"/>
      <c r="B427" s="8" t="s">
        <v>79</v>
      </c>
      <c r="C427" s="7"/>
      <c r="D427" s="7" t="s">
        <v>77</v>
      </c>
      <c r="E427" s="7" t="s">
        <v>77</v>
      </c>
      <c r="F427" s="7" t="s">
        <v>156</v>
      </c>
      <c r="G427" s="7" t="s">
        <v>5</v>
      </c>
      <c r="H427" s="83">
        <f>H428</f>
        <v>11728000</v>
      </c>
      <c r="R427" s="19"/>
    </row>
    <row r="428" spans="1:18" ht="30" customHeight="1">
      <c r="A428" s="62"/>
      <c r="B428" s="8" t="s">
        <v>39</v>
      </c>
      <c r="C428" s="7"/>
      <c r="D428" s="7" t="s">
        <v>77</v>
      </c>
      <c r="E428" s="7" t="s">
        <v>77</v>
      </c>
      <c r="F428" s="7" t="s">
        <v>156</v>
      </c>
      <c r="G428" s="7" t="s">
        <v>40</v>
      </c>
      <c r="H428" s="83">
        <v>11728000</v>
      </c>
      <c r="R428" s="19"/>
    </row>
    <row r="429" spans="1:18" ht="76.5">
      <c r="A429" s="108"/>
      <c r="B429" s="4" t="s">
        <v>305</v>
      </c>
      <c r="C429" s="5"/>
      <c r="D429" s="5" t="s">
        <v>77</v>
      </c>
      <c r="E429" s="5" t="s">
        <v>77</v>
      </c>
      <c r="F429" s="5" t="s">
        <v>326</v>
      </c>
      <c r="G429" s="5" t="s">
        <v>5</v>
      </c>
      <c r="H429" s="82">
        <f>H430+H432</f>
        <v>837708</v>
      </c>
      <c r="R429" s="19"/>
    </row>
    <row r="430" spans="1:18" ht="44.25" customHeight="1">
      <c r="A430" s="108"/>
      <c r="B430" s="4" t="s">
        <v>306</v>
      </c>
      <c r="C430" s="5"/>
      <c r="D430" s="5" t="s">
        <v>77</v>
      </c>
      <c r="E430" s="5" t="s">
        <v>77</v>
      </c>
      <c r="F430" s="5" t="s">
        <v>327</v>
      </c>
      <c r="G430" s="5" t="s">
        <v>5</v>
      </c>
      <c r="H430" s="82">
        <f>H431</f>
        <v>572900</v>
      </c>
      <c r="R430" s="19"/>
    </row>
    <row r="431" spans="1:18" ht="25.5">
      <c r="A431" s="108"/>
      <c r="B431" s="8" t="s">
        <v>39</v>
      </c>
      <c r="C431" s="5"/>
      <c r="D431" s="5" t="s">
        <v>77</v>
      </c>
      <c r="E431" s="5" t="s">
        <v>77</v>
      </c>
      <c r="F431" s="5" t="s">
        <v>327</v>
      </c>
      <c r="G431" s="5" t="s">
        <v>40</v>
      </c>
      <c r="H431" s="82">
        <v>572900</v>
      </c>
      <c r="R431" s="19"/>
    </row>
    <row r="432" spans="1:18" ht="80.25" customHeight="1">
      <c r="A432" s="108"/>
      <c r="B432" s="4" t="s">
        <v>304</v>
      </c>
      <c r="C432" s="5"/>
      <c r="D432" s="5" t="s">
        <v>77</v>
      </c>
      <c r="E432" s="5" t="s">
        <v>77</v>
      </c>
      <c r="F432" s="5" t="s">
        <v>328</v>
      </c>
      <c r="G432" s="5" t="s">
        <v>5</v>
      </c>
      <c r="H432" s="82">
        <f>H433</f>
        <v>264808</v>
      </c>
      <c r="R432" s="19"/>
    </row>
    <row r="433" spans="1:18" ht="30" customHeight="1">
      <c r="A433" s="108"/>
      <c r="B433" s="8" t="s">
        <v>39</v>
      </c>
      <c r="C433" s="5"/>
      <c r="D433" s="5" t="s">
        <v>77</v>
      </c>
      <c r="E433" s="5" t="s">
        <v>77</v>
      </c>
      <c r="F433" s="5" t="s">
        <v>328</v>
      </c>
      <c r="G433" s="5" t="s">
        <v>40</v>
      </c>
      <c r="H433" s="82">
        <v>264808</v>
      </c>
      <c r="R433" s="19"/>
    </row>
    <row r="434" spans="1:8" ht="30" customHeight="1">
      <c r="A434" s="62"/>
      <c r="B434" s="8" t="s">
        <v>157</v>
      </c>
      <c r="C434" s="7"/>
      <c r="D434" s="7" t="s">
        <v>77</v>
      </c>
      <c r="E434" s="7" t="s">
        <v>71</v>
      </c>
      <c r="F434" s="7" t="s">
        <v>4</v>
      </c>
      <c r="G434" s="7" t="s">
        <v>5</v>
      </c>
      <c r="H434" s="83">
        <f>H438+H435</f>
        <v>9027658.92</v>
      </c>
    </row>
    <row r="435" spans="1:8" s="130" customFormat="1" ht="24.75" customHeight="1">
      <c r="A435" s="129"/>
      <c r="B435" s="118" t="s">
        <v>341</v>
      </c>
      <c r="C435" s="119"/>
      <c r="D435" s="119" t="s">
        <v>77</v>
      </c>
      <c r="E435" s="119" t="s">
        <v>71</v>
      </c>
      <c r="F435" s="119" t="s">
        <v>339</v>
      </c>
      <c r="G435" s="119" t="s">
        <v>5</v>
      </c>
      <c r="H435" s="120">
        <f>H436</f>
        <v>1166658.92</v>
      </c>
    </row>
    <row r="436" spans="1:8" s="130" customFormat="1" ht="30" customHeight="1">
      <c r="A436" s="129"/>
      <c r="B436" s="118" t="s">
        <v>363</v>
      </c>
      <c r="C436" s="119"/>
      <c r="D436" s="119" t="s">
        <v>77</v>
      </c>
      <c r="E436" s="119" t="s">
        <v>71</v>
      </c>
      <c r="F436" s="119" t="s">
        <v>357</v>
      </c>
      <c r="G436" s="119" t="s">
        <v>5</v>
      </c>
      <c r="H436" s="120">
        <f>H437</f>
        <v>1166658.92</v>
      </c>
    </row>
    <row r="437" spans="1:8" ht="30" customHeight="1">
      <c r="A437" s="62"/>
      <c r="B437" s="8" t="s">
        <v>12</v>
      </c>
      <c r="C437" s="7"/>
      <c r="D437" s="7" t="s">
        <v>77</v>
      </c>
      <c r="E437" s="7" t="s">
        <v>71</v>
      </c>
      <c r="F437" s="7" t="s">
        <v>357</v>
      </c>
      <c r="G437" s="7" t="s">
        <v>13</v>
      </c>
      <c r="H437" s="83">
        <v>1166658.92</v>
      </c>
    </row>
    <row r="438" spans="1:18" s="30" customFormat="1" ht="25.5">
      <c r="A438" s="42"/>
      <c r="B438" s="8" t="s">
        <v>65</v>
      </c>
      <c r="C438" s="22"/>
      <c r="D438" s="7" t="s">
        <v>77</v>
      </c>
      <c r="E438" s="7" t="s">
        <v>71</v>
      </c>
      <c r="F438" s="7" t="s">
        <v>66</v>
      </c>
      <c r="G438" s="7" t="s">
        <v>5</v>
      </c>
      <c r="H438" s="83">
        <f>H439+H441</f>
        <v>7861000</v>
      </c>
      <c r="R438" s="32"/>
    </row>
    <row r="439" spans="1:18" s="30" customFormat="1" ht="30" customHeight="1">
      <c r="A439" s="56"/>
      <c r="B439" s="8" t="s">
        <v>160</v>
      </c>
      <c r="C439" s="22"/>
      <c r="D439" s="7" t="s">
        <v>77</v>
      </c>
      <c r="E439" s="7" t="s">
        <v>71</v>
      </c>
      <c r="F439" s="7" t="s">
        <v>161</v>
      </c>
      <c r="G439" s="7" t="s">
        <v>5</v>
      </c>
      <c r="H439" s="83">
        <f>H440</f>
        <v>243000</v>
      </c>
      <c r="R439" s="32"/>
    </row>
    <row r="440" spans="1:18" s="41" customFormat="1" ht="31.5" customHeight="1">
      <c r="A440" s="53"/>
      <c r="B440" s="8" t="s">
        <v>12</v>
      </c>
      <c r="C440" s="22"/>
      <c r="D440" s="7" t="s">
        <v>77</v>
      </c>
      <c r="E440" s="7" t="s">
        <v>71</v>
      </c>
      <c r="F440" s="7" t="s">
        <v>161</v>
      </c>
      <c r="G440" s="7" t="s">
        <v>13</v>
      </c>
      <c r="H440" s="83">
        <v>243000</v>
      </c>
      <c r="R440" s="28"/>
    </row>
    <row r="441" spans="1:8" ht="33" customHeight="1">
      <c r="A441" s="109"/>
      <c r="B441" s="13" t="s">
        <v>349</v>
      </c>
      <c r="C441" s="18"/>
      <c r="D441" s="18" t="s">
        <v>77</v>
      </c>
      <c r="E441" s="18" t="s">
        <v>71</v>
      </c>
      <c r="F441" s="6" t="s">
        <v>162</v>
      </c>
      <c r="G441" s="6" t="s">
        <v>5</v>
      </c>
      <c r="H441" s="84">
        <f>H442</f>
        <v>7618000</v>
      </c>
    </row>
    <row r="442" spans="1:8" ht="30.75" customHeight="1">
      <c r="A442" s="109"/>
      <c r="B442" s="4" t="s">
        <v>12</v>
      </c>
      <c r="C442" s="5"/>
      <c r="D442" s="5" t="s">
        <v>77</v>
      </c>
      <c r="E442" s="5" t="s">
        <v>71</v>
      </c>
      <c r="F442" s="5" t="s">
        <v>162</v>
      </c>
      <c r="G442" s="6" t="s">
        <v>13</v>
      </c>
      <c r="H442" s="84">
        <v>7618000</v>
      </c>
    </row>
    <row r="443" spans="1:8" s="12" customFormat="1" ht="33" customHeight="1">
      <c r="A443" s="108"/>
      <c r="B443" s="37" t="s">
        <v>208</v>
      </c>
      <c r="C443" s="34"/>
      <c r="D443" s="34" t="s">
        <v>71</v>
      </c>
      <c r="E443" s="34" t="s">
        <v>3</v>
      </c>
      <c r="F443" s="34" t="s">
        <v>4</v>
      </c>
      <c r="G443" s="34" t="s">
        <v>5</v>
      </c>
      <c r="H443" s="81">
        <f>H444</f>
        <v>13604000</v>
      </c>
    </row>
    <row r="444" spans="1:18" s="30" customFormat="1" ht="19.5" customHeight="1">
      <c r="A444" s="42"/>
      <c r="B444" s="8" t="s">
        <v>183</v>
      </c>
      <c r="C444" s="22"/>
      <c r="D444" s="7" t="s">
        <v>71</v>
      </c>
      <c r="E444" s="7" t="s">
        <v>82</v>
      </c>
      <c r="F444" s="7" t="s">
        <v>4</v>
      </c>
      <c r="G444" s="7" t="s">
        <v>5</v>
      </c>
      <c r="H444" s="83">
        <f>H448+H445</f>
        <v>13604000</v>
      </c>
      <c r="R444" s="32"/>
    </row>
    <row r="445" spans="1:18" s="121" customFormat="1" ht="32.25" customHeight="1">
      <c r="A445" s="117"/>
      <c r="B445" s="118" t="s">
        <v>364</v>
      </c>
      <c r="C445" s="123"/>
      <c r="D445" s="119" t="s">
        <v>71</v>
      </c>
      <c r="E445" s="119" t="s">
        <v>82</v>
      </c>
      <c r="F445" s="119" t="s">
        <v>358</v>
      </c>
      <c r="G445" s="119" t="s">
        <v>5</v>
      </c>
      <c r="H445" s="120">
        <f>H446</f>
        <v>40000</v>
      </c>
      <c r="R445" s="131"/>
    </row>
    <row r="446" spans="1:18" s="121" customFormat="1" ht="42.75" customHeight="1">
      <c r="A446" s="117"/>
      <c r="B446" s="118" t="s">
        <v>351</v>
      </c>
      <c r="C446" s="123"/>
      <c r="D446" s="119" t="s">
        <v>71</v>
      </c>
      <c r="E446" s="119" t="s">
        <v>82</v>
      </c>
      <c r="F446" s="119" t="s">
        <v>359</v>
      </c>
      <c r="G446" s="119" t="s">
        <v>5</v>
      </c>
      <c r="H446" s="120">
        <f>H447</f>
        <v>40000</v>
      </c>
      <c r="R446" s="131"/>
    </row>
    <row r="447" spans="1:18" s="30" customFormat="1" ht="30.75" customHeight="1">
      <c r="A447" s="42"/>
      <c r="B447" s="8" t="s">
        <v>39</v>
      </c>
      <c r="C447" s="22"/>
      <c r="D447" s="7" t="s">
        <v>71</v>
      </c>
      <c r="E447" s="7" t="s">
        <v>82</v>
      </c>
      <c r="F447" s="7" t="s">
        <v>359</v>
      </c>
      <c r="G447" s="7" t="s">
        <v>40</v>
      </c>
      <c r="H447" s="83">
        <v>40000</v>
      </c>
      <c r="R447" s="32"/>
    </row>
    <row r="448" spans="1:18" s="30" customFormat="1" ht="33.75" customHeight="1">
      <c r="A448" s="56"/>
      <c r="B448" s="8" t="s">
        <v>65</v>
      </c>
      <c r="C448" s="22"/>
      <c r="D448" s="7" t="s">
        <v>71</v>
      </c>
      <c r="E448" s="7" t="s">
        <v>82</v>
      </c>
      <c r="F448" s="7" t="s">
        <v>66</v>
      </c>
      <c r="G448" s="7" t="s">
        <v>5</v>
      </c>
      <c r="H448" s="83">
        <f>H449</f>
        <v>13564000</v>
      </c>
      <c r="R448" s="32"/>
    </row>
    <row r="449" spans="1:18" s="41" customFormat="1" ht="59.25" customHeight="1">
      <c r="A449" s="53"/>
      <c r="B449" s="8" t="s">
        <v>184</v>
      </c>
      <c r="C449" s="22"/>
      <c r="D449" s="7" t="s">
        <v>71</v>
      </c>
      <c r="E449" s="7" t="s">
        <v>82</v>
      </c>
      <c r="F449" s="7" t="s">
        <v>185</v>
      </c>
      <c r="G449" s="7" t="s">
        <v>5</v>
      </c>
      <c r="H449" s="83">
        <f>H450</f>
        <v>13564000</v>
      </c>
      <c r="R449" s="28"/>
    </row>
    <row r="450" spans="1:8" ht="25.5">
      <c r="A450" s="109"/>
      <c r="B450" s="13" t="s">
        <v>12</v>
      </c>
      <c r="C450" s="18"/>
      <c r="D450" s="18" t="s">
        <v>71</v>
      </c>
      <c r="E450" s="18" t="s">
        <v>82</v>
      </c>
      <c r="F450" s="6" t="s">
        <v>185</v>
      </c>
      <c r="G450" s="6" t="s">
        <v>13</v>
      </c>
      <c r="H450" s="84">
        <v>13564000</v>
      </c>
    </row>
    <row r="451" spans="1:8" s="12" customFormat="1" ht="19.5" customHeight="1">
      <c r="A451" s="108"/>
      <c r="B451" s="59" t="s">
        <v>209</v>
      </c>
      <c r="C451" s="39"/>
      <c r="D451" s="39" t="s">
        <v>187</v>
      </c>
      <c r="E451" s="39" t="s">
        <v>3</v>
      </c>
      <c r="F451" s="34" t="s">
        <v>4</v>
      </c>
      <c r="G451" s="34" t="s">
        <v>5</v>
      </c>
      <c r="H451" s="81">
        <f>H452</f>
        <v>4590000</v>
      </c>
    </row>
    <row r="452" spans="1:8" ht="16.5" customHeight="1">
      <c r="A452" s="109"/>
      <c r="B452" s="4" t="s">
        <v>192</v>
      </c>
      <c r="C452" s="5"/>
      <c r="D452" s="5" t="s">
        <v>187</v>
      </c>
      <c r="E452" s="5" t="s">
        <v>15</v>
      </c>
      <c r="F452" s="5" t="s">
        <v>4</v>
      </c>
      <c r="G452" s="6" t="s">
        <v>5</v>
      </c>
      <c r="H452" s="84">
        <f>H453</f>
        <v>4590000</v>
      </c>
    </row>
    <row r="453" spans="1:8" ht="27.75" customHeight="1">
      <c r="A453" s="109"/>
      <c r="B453" s="4" t="s">
        <v>65</v>
      </c>
      <c r="C453" s="5"/>
      <c r="D453" s="5" t="s">
        <v>187</v>
      </c>
      <c r="E453" s="5" t="s">
        <v>15</v>
      </c>
      <c r="F453" s="5" t="s">
        <v>66</v>
      </c>
      <c r="G453" s="6" t="s">
        <v>5</v>
      </c>
      <c r="H453" s="84">
        <f>H454</f>
        <v>4590000</v>
      </c>
    </row>
    <row r="454" spans="1:18" s="30" customFormat="1" ht="25.5">
      <c r="A454" s="42"/>
      <c r="B454" s="8" t="s">
        <v>160</v>
      </c>
      <c r="C454" s="22"/>
      <c r="D454" s="7" t="s">
        <v>187</v>
      </c>
      <c r="E454" s="7" t="s">
        <v>15</v>
      </c>
      <c r="F454" s="7" t="s">
        <v>161</v>
      </c>
      <c r="G454" s="7" t="s">
        <v>5</v>
      </c>
      <c r="H454" s="83">
        <f>H455</f>
        <v>4590000</v>
      </c>
      <c r="R454" s="32"/>
    </row>
    <row r="455" spans="1:18" s="30" customFormat="1" ht="25.5">
      <c r="A455" s="56"/>
      <c r="B455" s="8" t="s">
        <v>12</v>
      </c>
      <c r="C455" s="22"/>
      <c r="D455" s="7" t="s">
        <v>187</v>
      </c>
      <c r="E455" s="7" t="s">
        <v>15</v>
      </c>
      <c r="F455" s="7" t="s">
        <v>161</v>
      </c>
      <c r="G455" s="7" t="s">
        <v>13</v>
      </c>
      <c r="H455" s="83">
        <v>4590000</v>
      </c>
      <c r="R455" s="32"/>
    </row>
    <row r="456" spans="1:8" ht="16.5" customHeight="1">
      <c r="A456" s="108">
        <v>11</v>
      </c>
      <c r="B456" s="1" t="s">
        <v>241</v>
      </c>
      <c r="C456" s="2" t="s">
        <v>242</v>
      </c>
      <c r="D456" s="2"/>
      <c r="E456" s="2"/>
      <c r="F456" s="5"/>
      <c r="G456" s="6"/>
      <c r="H456" s="89">
        <f>H462+H457</f>
        <v>107942640</v>
      </c>
    </row>
    <row r="457" spans="1:8" ht="18.75" customHeight="1">
      <c r="A457" s="108"/>
      <c r="B457" s="33" t="s">
        <v>213</v>
      </c>
      <c r="C457" s="2"/>
      <c r="D457" s="34" t="s">
        <v>2</v>
      </c>
      <c r="E457" s="34" t="s">
        <v>3</v>
      </c>
      <c r="F457" s="5" t="s">
        <v>4</v>
      </c>
      <c r="G457" s="6" t="s">
        <v>5</v>
      </c>
      <c r="H457" s="81">
        <f>H458</f>
        <v>4792519.2</v>
      </c>
    </row>
    <row r="458" spans="1:8" ht="25.5">
      <c r="A458" s="108"/>
      <c r="B458" s="37" t="s">
        <v>34</v>
      </c>
      <c r="C458" s="2"/>
      <c r="D458" s="34" t="s">
        <v>2</v>
      </c>
      <c r="E458" s="34" t="s">
        <v>35</v>
      </c>
      <c r="F458" s="5" t="s">
        <v>4</v>
      </c>
      <c r="G458" s="6" t="s">
        <v>5</v>
      </c>
      <c r="H458" s="81">
        <f>H459</f>
        <v>4792519.2</v>
      </c>
    </row>
    <row r="459" spans="1:8" s="14" customFormat="1" ht="38.25">
      <c r="A459" s="107"/>
      <c r="B459" s="4" t="s">
        <v>45</v>
      </c>
      <c r="C459" s="5"/>
      <c r="D459" s="5" t="s">
        <v>2</v>
      </c>
      <c r="E459" s="5" t="s">
        <v>35</v>
      </c>
      <c r="F459" s="5" t="s">
        <v>46</v>
      </c>
      <c r="G459" s="5" t="s">
        <v>5</v>
      </c>
      <c r="H459" s="82">
        <f>H460</f>
        <v>4792519.2</v>
      </c>
    </row>
    <row r="460" spans="1:8" s="14" customFormat="1" ht="25.5">
      <c r="A460" s="107"/>
      <c r="B460" s="4" t="s">
        <v>47</v>
      </c>
      <c r="C460" s="5"/>
      <c r="D460" s="5" t="s">
        <v>2</v>
      </c>
      <c r="E460" s="5" t="s">
        <v>35</v>
      </c>
      <c r="F460" s="5" t="s">
        <v>49</v>
      </c>
      <c r="G460" s="5" t="s">
        <v>5</v>
      </c>
      <c r="H460" s="82">
        <f>H461</f>
        <v>4792519.2</v>
      </c>
    </row>
    <row r="461" spans="1:8" s="14" customFormat="1" ht="25.5">
      <c r="A461" s="107"/>
      <c r="B461" s="4" t="s">
        <v>12</v>
      </c>
      <c r="C461" s="5"/>
      <c r="D461" s="5" t="s">
        <v>2</v>
      </c>
      <c r="E461" s="5" t="s">
        <v>35</v>
      </c>
      <c r="F461" s="5" t="s">
        <v>49</v>
      </c>
      <c r="G461" s="5" t="s">
        <v>13</v>
      </c>
      <c r="H461" s="82">
        <v>4792519.2</v>
      </c>
    </row>
    <row r="462" spans="1:8" ht="32.25" customHeight="1">
      <c r="A462" s="109"/>
      <c r="B462" s="37" t="s">
        <v>243</v>
      </c>
      <c r="C462" s="34"/>
      <c r="D462" s="34" t="s">
        <v>15</v>
      </c>
      <c r="E462" s="34" t="s">
        <v>3</v>
      </c>
      <c r="F462" s="34" t="s">
        <v>4</v>
      </c>
      <c r="G462" s="34" t="s">
        <v>5</v>
      </c>
      <c r="H462" s="84">
        <f>H463</f>
        <v>103150120.8</v>
      </c>
    </row>
    <row r="463" spans="1:8" ht="21" customHeight="1">
      <c r="A463" s="109"/>
      <c r="B463" s="37" t="s">
        <v>50</v>
      </c>
      <c r="C463" s="34"/>
      <c r="D463" s="34" t="s">
        <v>15</v>
      </c>
      <c r="E463" s="34" t="s">
        <v>7</v>
      </c>
      <c r="F463" s="34" t="s">
        <v>4</v>
      </c>
      <c r="G463" s="34" t="s">
        <v>5</v>
      </c>
      <c r="H463" s="84">
        <f>H464+H475</f>
        <v>103150120.8</v>
      </c>
    </row>
    <row r="464" spans="1:8" ht="36" customHeight="1">
      <c r="A464" s="109"/>
      <c r="B464" s="4" t="s">
        <v>51</v>
      </c>
      <c r="C464" s="5"/>
      <c r="D464" s="5" t="s">
        <v>15</v>
      </c>
      <c r="E464" s="5" t="s">
        <v>7</v>
      </c>
      <c r="F464" s="5" t="s">
        <v>52</v>
      </c>
      <c r="G464" s="6" t="s">
        <v>5</v>
      </c>
      <c r="H464" s="84">
        <f>H467+H469+H471+H473+H465</f>
        <v>93060120.8</v>
      </c>
    </row>
    <row r="465" spans="1:8" ht="111" customHeight="1">
      <c r="A465" s="109"/>
      <c r="B465" s="4" t="s">
        <v>298</v>
      </c>
      <c r="C465" s="5"/>
      <c r="D465" s="5" t="s">
        <v>15</v>
      </c>
      <c r="E465" s="5" t="s">
        <v>7</v>
      </c>
      <c r="F465" s="5" t="s">
        <v>297</v>
      </c>
      <c r="G465" s="6" t="s">
        <v>5</v>
      </c>
      <c r="H465" s="84">
        <f>H466</f>
        <v>15600000</v>
      </c>
    </row>
    <row r="466" spans="1:8" ht="57" customHeight="1">
      <c r="A466" s="109"/>
      <c r="B466" s="4" t="s">
        <v>55</v>
      </c>
      <c r="C466" s="5"/>
      <c r="D466" s="5" t="s">
        <v>15</v>
      </c>
      <c r="E466" s="5" t="s">
        <v>7</v>
      </c>
      <c r="F466" s="5" t="s">
        <v>297</v>
      </c>
      <c r="G466" s="6" t="s">
        <v>56</v>
      </c>
      <c r="H466" s="84">
        <v>15600000</v>
      </c>
    </row>
    <row r="467" spans="1:8" ht="24.75" customHeight="1">
      <c r="A467" s="109"/>
      <c r="B467" s="4" t="s">
        <v>53</v>
      </c>
      <c r="C467" s="5"/>
      <c r="D467" s="5" t="s">
        <v>15</v>
      </c>
      <c r="E467" s="5" t="s">
        <v>7</v>
      </c>
      <c r="F467" s="5" t="s">
        <v>54</v>
      </c>
      <c r="G467" s="6" t="s">
        <v>5</v>
      </c>
      <c r="H467" s="84">
        <f>H468</f>
        <v>52227000</v>
      </c>
    </row>
    <row r="468" spans="1:8" ht="60" customHeight="1">
      <c r="A468" s="109"/>
      <c r="B468" s="4" t="s">
        <v>55</v>
      </c>
      <c r="C468" s="5"/>
      <c r="D468" s="5" t="s">
        <v>15</v>
      </c>
      <c r="E468" s="5" t="s">
        <v>7</v>
      </c>
      <c r="F468" s="5" t="s">
        <v>54</v>
      </c>
      <c r="G468" s="6" t="s">
        <v>56</v>
      </c>
      <c r="H468" s="84">
        <v>52227000</v>
      </c>
    </row>
    <row r="469" spans="1:18" ht="45.75" customHeight="1">
      <c r="A469" s="62"/>
      <c r="B469" s="8" t="s">
        <v>59</v>
      </c>
      <c r="C469" s="7"/>
      <c r="D469" s="7" t="s">
        <v>15</v>
      </c>
      <c r="E469" s="7" t="s">
        <v>7</v>
      </c>
      <c r="F469" s="7" t="s">
        <v>60</v>
      </c>
      <c r="G469" s="7" t="s">
        <v>5</v>
      </c>
      <c r="H469" s="85">
        <f>H470</f>
        <v>21393720.8</v>
      </c>
      <c r="R469" s="19"/>
    </row>
    <row r="470" spans="1:18" ht="58.5" customHeight="1">
      <c r="A470" s="62"/>
      <c r="B470" s="8" t="s">
        <v>55</v>
      </c>
      <c r="C470" s="7"/>
      <c r="D470" s="7" t="s">
        <v>15</v>
      </c>
      <c r="E470" s="7" t="s">
        <v>7</v>
      </c>
      <c r="F470" s="7" t="s">
        <v>60</v>
      </c>
      <c r="G470" s="7" t="s">
        <v>56</v>
      </c>
      <c r="H470" s="85">
        <v>21393720.8</v>
      </c>
      <c r="R470" s="19"/>
    </row>
    <row r="471" spans="1:18" ht="17.25" customHeight="1">
      <c r="A471" s="62"/>
      <c r="B471" s="8" t="s">
        <v>61</v>
      </c>
      <c r="C471" s="7"/>
      <c r="D471" s="7" t="s">
        <v>15</v>
      </c>
      <c r="E471" s="7" t="s">
        <v>7</v>
      </c>
      <c r="F471" s="7" t="s">
        <v>62</v>
      </c>
      <c r="G471" s="7" t="s">
        <v>5</v>
      </c>
      <c r="H471" s="85">
        <f>H472</f>
        <v>1532000</v>
      </c>
      <c r="R471" s="19"/>
    </row>
    <row r="472" spans="1:18" s="43" customFormat="1" ht="51">
      <c r="A472" s="42"/>
      <c r="B472" s="8" t="s">
        <v>55</v>
      </c>
      <c r="C472" s="22"/>
      <c r="D472" s="7" t="s">
        <v>15</v>
      </c>
      <c r="E472" s="7" t="s">
        <v>7</v>
      </c>
      <c r="F472" s="7" t="s">
        <v>62</v>
      </c>
      <c r="G472" s="7" t="s">
        <v>56</v>
      </c>
      <c r="H472" s="83">
        <v>1532000</v>
      </c>
      <c r="R472" s="44"/>
    </row>
    <row r="473" spans="1:18" s="50" customFormat="1" ht="57" customHeight="1">
      <c r="A473" s="56"/>
      <c r="B473" s="8" t="s">
        <v>63</v>
      </c>
      <c r="C473" s="104"/>
      <c r="D473" s="78" t="s">
        <v>15</v>
      </c>
      <c r="E473" s="78" t="s">
        <v>7</v>
      </c>
      <c r="F473" s="78" t="s">
        <v>64</v>
      </c>
      <c r="G473" s="78" t="s">
        <v>5</v>
      </c>
      <c r="H473" s="83">
        <f>H474</f>
        <v>2307400</v>
      </c>
      <c r="R473" s="67"/>
    </row>
    <row r="474" spans="1:8" s="12" customFormat="1" ht="21" customHeight="1">
      <c r="A474" s="108"/>
      <c r="B474" s="4" t="s">
        <v>57</v>
      </c>
      <c r="C474" s="5"/>
      <c r="D474" s="5" t="s">
        <v>15</v>
      </c>
      <c r="E474" s="5" t="s">
        <v>7</v>
      </c>
      <c r="F474" s="5" t="s">
        <v>64</v>
      </c>
      <c r="G474" s="5" t="s">
        <v>58</v>
      </c>
      <c r="H474" s="82">
        <v>2307400</v>
      </c>
    </row>
    <row r="475" spans="1:18" s="30" customFormat="1" ht="33" customHeight="1">
      <c r="A475" s="42"/>
      <c r="B475" s="8" t="s">
        <v>65</v>
      </c>
      <c r="C475" s="22" t="s">
        <v>244</v>
      </c>
      <c r="D475" s="7" t="s">
        <v>15</v>
      </c>
      <c r="E475" s="7" t="s">
        <v>7</v>
      </c>
      <c r="F475" s="7" t="s">
        <v>66</v>
      </c>
      <c r="G475" s="7" t="s">
        <v>5</v>
      </c>
      <c r="H475" s="83">
        <f>H476+H478</f>
        <v>10090000</v>
      </c>
      <c r="R475" s="32"/>
    </row>
    <row r="476" spans="1:18" s="30" customFormat="1" ht="57.75" customHeight="1">
      <c r="A476" s="56"/>
      <c r="B476" s="8" t="s">
        <v>67</v>
      </c>
      <c r="C476" s="22"/>
      <c r="D476" s="7" t="s">
        <v>15</v>
      </c>
      <c r="E476" s="7" t="s">
        <v>7</v>
      </c>
      <c r="F476" s="7" t="s">
        <v>68</v>
      </c>
      <c r="G476" s="7" t="s">
        <v>5</v>
      </c>
      <c r="H476" s="83">
        <f>H477</f>
        <v>1130000</v>
      </c>
      <c r="R476" s="32"/>
    </row>
    <row r="477" spans="1:8" ht="33" customHeight="1">
      <c r="A477" s="53"/>
      <c r="B477" s="8" t="s">
        <v>12</v>
      </c>
      <c r="C477" s="100"/>
      <c r="D477" s="7" t="s">
        <v>15</v>
      </c>
      <c r="E477" s="7" t="s">
        <v>7</v>
      </c>
      <c r="F477" s="7" t="s">
        <v>68</v>
      </c>
      <c r="G477" s="7" t="s">
        <v>13</v>
      </c>
      <c r="H477" s="83">
        <v>1130000</v>
      </c>
    </row>
    <row r="478" spans="1:8" ht="75.75" customHeight="1">
      <c r="A478" s="53"/>
      <c r="B478" s="8" t="s">
        <v>69</v>
      </c>
      <c r="C478" s="49"/>
      <c r="D478" s="7" t="s">
        <v>15</v>
      </c>
      <c r="E478" s="7" t="s">
        <v>7</v>
      </c>
      <c r="F478" s="7" t="s">
        <v>70</v>
      </c>
      <c r="G478" s="7" t="s">
        <v>5</v>
      </c>
      <c r="H478" s="83">
        <f>H479</f>
        <v>8960000</v>
      </c>
    </row>
    <row r="479" spans="1:8" ht="30.75" customHeight="1">
      <c r="A479" s="53"/>
      <c r="B479" s="8" t="s">
        <v>12</v>
      </c>
      <c r="C479" s="22"/>
      <c r="D479" s="7" t="s">
        <v>15</v>
      </c>
      <c r="E479" s="7" t="s">
        <v>7</v>
      </c>
      <c r="F479" s="7" t="s">
        <v>70</v>
      </c>
      <c r="G479" s="7" t="s">
        <v>13</v>
      </c>
      <c r="H479" s="83">
        <v>8960000</v>
      </c>
    </row>
    <row r="480" spans="1:8" ht="51">
      <c r="A480" s="108">
        <v>12</v>
      </c>
      <c r="B480" s="1" t="s">
        <v>276</v>
      </c>
      <c r="C480" s="2" t="s">
        <v>275</v>
      </c>
      <c r="D480" s="2"/>
      <c r="E480" s="2"/>
      <c r="F480" s="5"/>
      <c r="G480" s="6"/>
      <c r="H480" s="89">
        <f>H487+H481</f>
        <v>240610</v>
      </c>
    </row>
    <row r="481" spans="1:8" ht="18" customHeight="1">
      <c r="A481" s="56"/>
      <c r="B481" s="57" t="s">
        <v>213</v>
      </c>
      <c r="C481" s="49"/>
      <c r="D481" s="58" t="s">
        <v>2</v>
      </c>
      <c r="E481" s="58" t="s">
        <v>3</v>
      </c>
      <c r="F481" s="58" t="s">
        <v>4</v>
      </c>
      <c r="G481" s="58" t="s">
        <v>5</v>
      </c>
      <c r="H481" s="93">
        <f>H482</f>
        <v>240610</v>
      </c>
    </row>
    <row r="482" spans="1:8" ht="30.75" customHeight="1">
      <c r="A482" s="53"/>
      <c r="B482" s="4" t="s">
        <v>280</v>
      </c>
      <c r="C482" s="22"/>
      <c r="D482" s="7" t="s">
        <v>2</v>
      </c>
      <c r="E482" s="7" t="s">
        <v>77</v>
      </c>
      <c r="F482" s="7" t="s">
        <v>4</v>
      </c>
      <c r="G482" s="7" t="s">
        <v>5</v>
      </c>
      <c r="H482" s="83">
        <f>H483</f>
        <v>240610</v>
      </c>
    </row>
    <row r="483" spans="1:8" ht="35.25" customHeight="1">
      <c r="A483" s="53"/>
      <c r="B483" s="8" t="s">
        <v>350</v>
      </c>
      <c r="C483" s="22"/>
      <c r="D483" s="7" t="s">
        <v>2</v>
      </c>
      <c r="E483" s="7" t="s">
        <v>77</v>
      </c>
      <c r="F483" s="7" t="s">
        <v>277</v>
      </c>
      <c r="G483" s="7" t="s">
        <v>5</v>
      </c>
      <c r="H483" s="83">
        <f>H484</f>
        <v>240610</v>
      </c>
    </row>
    <row r="484" spans="1:8" ht="45" customHeight="1">
      <c r="A484" s="53"/>
      <c r="B484" s="8" t="s">
        <v>279</v>
      </c>
      <c r="C484" s="22"/>
      <c r="D484" s="7" t="s">
        <v>2</v>
      </c>
      <c r="E484" s="7" t="s">
        <v>77</v>
      </c>
      <c r="F484" s="7" t="s">
        <v>278</v>
      </c>
      <c r="G484" s="7" t="s">
        <v>5</v>
      </c>
      <c r="H484" s="83">
        <f>H485</f>
        <v>240610</v>
      </c>
    </row>
    <row r="485" spans="1:8" ht="30.75" customHeight="1">
      <c r="A485" s="53"/>
      <c r="B485" s="8" t="s">
        <v>12</v>
      </c>
      <c r="C485" s="22"/>
      <c r="D485" s="7" t="s">
        <v>2</v>
      </c>
      <c r="E485" s="7" t="s">
        <v>77</v>
      </c>
      <c r="F485" s="7" t="s">
        <v>278</v>
      </c>
      <c r="G485" s="7" t="s">
        <v>13</v>
      </c>
      <c r="H485" s="83">
        <f>107810+132800</f>
        <v>240610</v>
      </c>
    </row>
    <row r="486" spans="1:8" ht="17.25" customHeight="1">
      <c r="A486" s="53"/>
      <c r="B486" s="116" t="s">
        <v>245</v>
      </c>
      <c r="C486" s="105"/>
      <c r="D486" s="62"/>
      <c r="E486" s="62"/>
      <c r="F486" s="62"/>
      <c r="G486" s="62"/>
      <c r="H486" s="96">
        <f>H456+H411+H388+H345+H328+H259+H235+H152+H141+H120+H12+H480</f>
        <v>2635387271.0499997</v>
      </c>
    </row>
    <row r="487" spans="1:2" ht="12.75">
      <c r="A487" s="70"/>
      <c r="B487" s="71"/>
    </row>
    <row r="488" ht="12.75">
      <c r="A488" s="70"/>
    </row>
    <row r="489" ht="12.75">
      <c r="A489" s="70"/>
    </row>
    <row r="490" spans="1:18" s="63" customFormat="1" ht="12.75">
      <c r="A490" s="70"/>
      <c r="B490" s="27"/>
      <c r="C490" s="97"/>
      <c r="D490" s="26"/>
      <c r="E490" s="26"/>
      <c r="F490" s="26"/>
      <c r="G490" s="26"/>
      <c r="H490" s="79"/>
      <c r="I490" s="19"/>
      <c r="R490" s="28"/>
    </row>
    <row r="491" ht="12.75">
      <c r="A491" s="70"/>
    </row>
    <row r="492" ht="12.75">
      <c r="A492" s="72"/>
    </row>
    <row r="493" ht="12.75">
      <c r="A493" s="70"/>
    </row>
    <row r="494" ht="12.75">
      <c r="A494" s="70"/>
    </row>
    <row r="495" ht="12.75">
      <c r="A495" s="70"/>
    </row>
    <row r="496" ht="12.75">
      <c r="A496" s="70"/>
    </row>
    <row r="497" ht="12.75">
      <c r="A497" s="70"/>
    </row>
    <row r="498" ht="12.75">
      <c r="A498" s="70"/>
    </row>
    <row r="499" ht="12.75">
      <c r="A499" s="72"/>
    </row>
    <row r="500" ht="12.75">
      <c r="A500" s="70"/>
    </row>
    <row r="501" ht="12.75">
      <c r="A501" s="70"/>
    </row>
    <row r="502" ht="12.75">
      <c r="A502" s="70"/>
    </row>
    <row r="503" ht="12.75">
      <c r="A503" s="72"/>
    </row>
    <row r="504" ht="12.75">
      <c r="A504" s="70"/>
    </row>
    <row r="505" ht="12" customHeight="1"/>
    <row r="506" ht="13.5" customHeight="1"/>
    <row r="507" ht="13.5" customHeight="1"/>
    <row r="508" ht="15" customHeight="1"/>
    <row r="509" ht="12.75" customHeight="1"/>
    <row r="510" ht="15" customHeight="1"/>
    <row r="511" ht="15" customHeight="1">
      <c r="I511" s="63"/>
    </row>
    <row r="512" ht="12" customHeight="1"/>
    <row r="513" ht="17.25" customHeight="1"/>
    <row r="514" ht="14.25" customHeight="1"/>
    <row r="515" ht="15" customHeight="1"/>
    <row r="516" ht="14.25" customHeight="1"/>
    <row r="517" spans="1:18" s="63" customFormat="1" ht="15" customHeight="1">
      <c r="A517" s="26"/>
      <c r="B517" s="27"/>
      <c r="C517" s="97"/>
      <c r="D517" s="26"/>
      <c r="E517" s="26"/>
      <c r="F517" s="26"/>
      <c r="G517" s="26"/>
      <c r="H517" s="79"/>
      <c r="I517" s="19"/>
      <c r="J517" s="73"/>
      <c r="R517" s="28"/>
    </row>
    <row r="518" spans="9:10" ht="15" customHeight="1">
      <c r="I518" s="63"/>
      <c r="J518" s="74"/>
    </row>
    <row r="519" ht="15" customHeight="1">
      <c r="J519" s="74"/>
    </row>
    <row r="520" ht="13.5" customHeight="1">
      <c r="J520" s="74"/>
    </row>
    <row r="521" ht="15" customHeight="1"/>
    <row r="522" ht="12.75">
      <c r="I522" s="63"/>
    </row>
    <row r="524" spans="1:18" s="63" customFormat="1" ht="12.75">
      <c r="A524" s="26"/>
      <c r="B524" s="27"/>
      <c r="C524" s="97"/>
      <c r="D524" s="26"/>
      <c r="E524" s="26"/>
      <c r="F524" s="26"/>
      <c r="G524" s="26"/>
      <c r="H524" s="79"/>
      <c r="I524" s="19"/>
      <c r="R524" s="28"/>
    </row>
    <row r="528" spans="1:18" s="63" customFormat="1" ht="12.75">
      <c r="A528" s="26"/>
      <c r="B528" s="27"/>
      <c r="C528" s="97"/>
      <c r="D528" s="26"/>
      <c r="E528" s="26"/>
      <c r="F528" s="26"/>
      <c r="G528" s="26"/>
      <c r="H528" s="79"/>
      <c r="I528" s="19"/>
      <c r="R528" s="28"/>
    </row>
  </sheetData>
  <mergeCells count="10">
    <mergeCell ref="F4:H4"/>
    <mergeCell ref="A6:H6"/>
    <mergeCell ref="H10:H11"/>
    <mergeCell ref="C10:E10"/>
    <mergeCell ref="A8:H8"/>
    <mergeCell ref="A7:H7"/>
    <mergeCell ref="B10:B11"/>
    <mergeCell ref="A10:A11"/>
    <mergeCell ref="F10:F11"/>
    <mergeCell ref="G10:G11"/>
  </mergeCells>
  <printOptions/>
  <pageMargins left="0.3937007874015748" right="0.35433070866141736" top="0.3937007874015748" bottom="0.6299212598425197" header="0.5118110236220472" footer="0.5118110236220472"/>
  <pageSetup fitToHeight="25" fitToWidth="1" horizontalDpi="600" verticalDpi="600" orientation="portrait" paperSize="9" r:id="rId1"/>
  <headerFooter alignWithMargins="0">
    <oddFooter>&amp;C&amp;P</oddFooter>
  </headerFooter>
  <rowBreaks count="19" manualBreakCount="19">
    <brk id="45" max="7" man="1"/>
    <brk id="115" max="7" man="1"/>
    <brk id="116" max="7" man="1"/>
    <brk id="131" max="7" man="1"/>
    <brk id="171" max="7" man="1"/>
    <brk id="180" max="7" man="1"/>
    <brk id="229" max="7" man="1"/>
    <brk id="238" max="7" man="1"/>
    <brk id="264" max="7" man="1"/>
    <brk id="299" max="7" man="1"/>
    <brk id="309" max="7" man="1"/>
    <brk id="344" max="7" man="1"/>
    <brk id="369" max="7" man="1"/>
    <brk id="370" max="7" man="1"/>
    <brk id="413" max="7" man="1"/>
    <brk id="449" max="7" man="1"/>
    <brk id="456" max="7" man="1"/>
    <brk id="474" max="7" man="1"/>
    <brk id="52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D-SNV</cp:lastModifiedBy>
  <cp:lastPrinted>2008-12-15T11:24:37Z</cp:lastPrinted>
  <dcterms:created xsi:type="dcterms:W3CDTF">2007-10-19T10:17:42Z</dcterms:created>
  <dcterms:modified xsi:type="dcterms:W3CDTF">2008-12-19T12:30:11Z</dcterms:modified>
  <cp:category/>
  <cp:version/>
  <cp:contentType/>
  <cp:contentStatus/>
</cp:coreProperties>
</file>