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645" windowHeight="6960" activeTab="0"/>
  </bookViews>
  <sheets>
    <sheet name="Лист1" sheetId="1" r:id="rId1"/>
  </sheets>
  <definedNames>
    <definedName name="_xlnm.Print_Area" localSheetId="0">'Лист1'!$A$1:$H$379</definedName>
  </definedNames>
  <calcPr fullCalcOnLoad="1"/>
</workbook>
</file>

<file path=xl/sharedStrings.xml><?xml version="1.0" encoding="utf-8"?>
<sst xmlns="http://schemas.openxmlformats.org/spreadsheetml/2006/main" count="1764" uniqueCount="350">
  <si>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</si>
  <si>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</si>
  <si>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</si>
  <si>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</si>
  <si>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</si>
  <si>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</si>
  <si>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</si>
  <si>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</si>
  <si>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</si>
  <si>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</si>
  <si>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</si>
  <si>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</si>
  <si>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</si>
  <si>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</si>
  <si>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</si>
  <si>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</si>
  <si>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</si>
  <si>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</si>
  <si>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</si>
  <si>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</si>
  <si>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</si>
  <si>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</si>
  <si>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</si>
  <si>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</si>
  <si>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</si>
  <si>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</si>
  <si>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</si>
  <si>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</si>
  <si>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15</t>
  </si>
  <si>
    <t>Музеи и постоянные выставки</t>
  </si>
  <si>
    <t>Библиотеки</t>
  </si>
  <si>
    <t>412</t>
  </si>
  <si>
    <t>Социальная политика</t>
  </si>
  <si>
    <t>133</t>
  </si>
  <si>
    <t>188</t>
  </si>
  <si>
    <t>Общее  образование</t>
  </si>
  <si>
    <t>09</t>
  </si>
  <si>
    <t>Государственная поддержка малого предпринимательства</t>
  </si>
  <si>
    <t>Резервные фонды</t>
  </si>
  <si>
    <t>МУ "Управление дошкольного образования"</t>
  </si>
  <si>
    <t>Транспорт</t>
  </si>
  <si>
    <t>000 00 00</t>
  </si>
  <si>
    <t>Другие виды транспорта</t>
  </si>
  <si>
    <t>317 00 00</t>
  </si>
  <si>
    <t>Национальная экономика</t>
  </si>
  <si>
    <t xml:space="preserve">04 </t>
  </si>
  <si>
    <t>197</t>
  </si>
  <si>
    <t>Другие вопросы в области национальной экономики</t>
  </si>
  <si>
    <t>11</t>
  </si>
  <si>
    <t>Учреждения, обеспечивающие предоставление услуг в сфере лесного хозяйства</t>
  </si>
  <si>
    <t>291 00 00</t>
  </si>
  <si>
    <t>Обеспечение деятельности подведомственных учреждений</t>
  </si>
  <si>
    <t>327</t>
  </si>
  <si>
    <t>Поддержка жилищного хозяйства</t>
  </si>
  <si>
    <t>350 00 00</t>
  </si>
  <si>
    <t>Другие вопросы в области жилищно-коммунального хозяйства</t>
  </si>
  <si>
    <t>351 00 00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</si>
  <si>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</si>
  <si>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</si>
  <si>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202 00 00</t>
  </si>
  <si>
    <t>421 00 00</t>
  </si>
  <si>
    <t>422 00 00</t>
  </si>
  <si>
    <t>423 00 00</t>
  </si>
  <si>
    <t>Другие вопросы в области образования</t>
  </si>
  <si>
    <t>452 00 00</t>
  </si>
  <si>
    <t>Молодежная политика и оздоровление детей</t>
  </si>
  <si>
    <t xml:space="preserve">07 </t>
  </si>
  <si>
    <t>420 00 00</t>
  </si>
  <si>
    <t>Здравоохранение и спорт</t>
  </si>
  <si>
    <t>455</t>
  </si>
  <si>
    <t>Культура,кинематография и средства массовой информации</t>
  </si>
  <si>
    <t xml:space="preserve">Культура </t>
  </si>
  <si>
    <t>441 00 00</t>
  </si>
  <si>
    <t>Театры,цирки,концертные и другие организации исполнительских искусств</t>
  </si>
  <si>
    <t>443 00 00</t>
  </si>
  <si>
    <t>Дворцы и дома культуры, другие учреждения культуры и средства массовой информации</t>
  </si>
  <si>
    <t>440 00 00</t>
  </si>
  <si>
    <t>450 00 00</t>
  </si>
  <si>
    <t xml:space="preserve">03 </t>
  </si>
  <si>
    <t>Воинские формирования ( органы, подразделения )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</si>
  <si>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</si>
  <si>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</si>
  <si>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Другие общегосударственные вопросы</t>
  </si>
  <si>
    <t>Общегосударственные вопросы</t>
  </si>
  <si>
    <t xml:space="preserve">01 </t>
  </si>
  <si>
    <t>Руководство и управление в сфере установленных функций</t>
  </si>
  <si>
    <t>001 00 00</t>
  </si>
  <si>
    <t>Охрана окружающей среды</t>
  </si>
  <si>
    <t>Природоохранные мероприятия</t>
  </si>
  <si>
    <t>443</t>
  </si>
  <si>
    <t xml:space="preserve">05 </t>
  </si>
  <si>
    <t>216</t>
  </si>
  <si>
    <t xml:space="preserve">Поддержка коммунального хозяйства </t>
  </si>
  <si>
    <t>001</t>
  </si>
  <si>
    <t xml:space="preserve">08 </t>
  </si>
  <si>
    <t>МУ УКС</t>
  </si>
  <si>
    <t>410</t>
  </si>
  <si>
    <t>Реализация государственных функций, связанных с общегосударственным управлением</t>
  </si>
  <si>
    <t>092 00 00</t>
  </si>
  <si>
    <t>027</t>
  </si>
  <si>
    <t>521</t>
  </si>
  <si>
    <t>366</t>
  </si>
  <si>
    <t>Отдельные мероприятия по другим видам транспорта</t>
  </si>
  <si>
    <t>Поисковые и аварийно-спасательные учреждения</t>
  </si>
  <si>
    <t>302 00 00</t>
  </si>
  <si>
    <t>447</t>
  </si>
  <si>
    <t>442 00 00</t>
  </si>
  <si>
    <t>ИТОГО  РАСХОДОВ</t>
  </si>
  <si>
    <t>Центральный аппарат</t>
  </si>
  <si>
    <t>005</t>
  </si>
  <si>
    <t>042</t>
  </si>
  <si>
    <t>090 00 00</t>
  </si>
  <si>
    <t xml:space="preserve">090 00 00 </t>
  </si>
  <si>
    <t>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</si>
  <si>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</si>
  <si>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недвижимости,признание прав и регулирование отношений по государственной и муниципальной собственности</t>
  </si>
  <si>
    <t>Проведение  мероприятий для детей и  молодежи</t>
  </si>
  <si>
    <t>Выполнение других обязательств государства</t>
  </si>
  <si>
    <t>Субсидии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</si>
  <si>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</si>
  <si>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 xml:space="preserve">Здравоохранение </t>
  </si>
  <si>
    <t>Культура</t>
  </si>
  <si>
    <t>453</t>
  </si>
  <si>
    <t>Государственная поддержка в сфере культуры,кинематографии и средств массовой информации</t>
  </si>
  <si>
    <t>Лесное хозяйство</t>
  </si>
  <si>
    <t>МУК ЦРК и Ис г.Саров</t>
  </si>
  <si>
    <t>Функционирование  законодательных (представительных) органов государственной власти и местного самоуправления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</si>
  <si>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</si>
  <si>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</si>
  <si>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</si>
  <si>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</si>
  <si>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</si>
  <si>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</si>
  <si>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</si>
  <si>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</si>
  <si>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</si>
  <si>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</si>
  <si>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</si>
  <si>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</si>
  <si>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Мероприятия в области здравоохранения, спорта и физической культуры, туризма</t>
  </si>
  <si>
    <t>330</t>
  </si>
  <si>
    <t>Департамент городского хозяйства Администрации г.Саров</t>
  </si>
  <si>
    <t>Дорожное хозяйство</t>
  </si>
  <si>
    <t>315 00 00</t>
  </si>
  <si>
    <t>Отдельные мероприятия в области дорожного хозяйства</t>
  </si>
  <si>
    <t>365</t>
  </si>
  <si>
    <t>00 00 00</t>
  </si>
  <si>
    <t>УГОЧС г.Саров</t>
  </si>
  <si>
    <t>075</t>
  </si>
  <si>
    <t>Департамент образования Администрации г.Саров</t>
  </si>
  <si>
    <t>167</t>
  </si>
  <si>
    <t>525 00 00</t>
  </si>
  <si>
    <t>Учреждения,обеспечивающие предоставление услуг по оздоровлению детей</t>
  </si>
  <si>
    <t>МОУДОД "Детская художественная школа"</t>
  </si>
  <si>
    <t>МОУДОД  "Детская музыкальная школа им.М.А.Балакирева"</t>
  </si>
  <si>
    <t>МОУ ДОД  ДШИ  № 2</t>
  </si>
  <si>
    <t>Муниципальное учреждение культуры Централизованная библиотечная система им.Маяковского</t>
  </si>
  <si>
    <t>Муниципальное учреждение культуры "Городской музей"</t>
  </si>
  <si>
    <t>Комитет по управлению муниципальным имуществом Администрации г.Саров</t>
  </si>
  <si>
    <t xml:space="preserve"> Театр кукол </t>
  </si>
  <si>
    <t>092</t>
  </si>
  <si>
    <t>176</t>
  </si>
  <si>
    <t>433 00 00</t>
  </si>
  <si>
    <t>Специальные (коррекционные) учреждения</t>
  </si>
  <si>
    <t>132</t>
  </si>
  <si>
    <t>201</t>
  </si>
  <si>
    <t>404</t>
  </si>
  <si>
    <t>203</t>
  </si>
  <si>
    <t>402</t>
  </si>
  <si>
    <t>058</t>
  </si>
  <si>
    <t>059</t>
  </si>
  <si>
    <t>056</t>
  </si>
  <si>
    <t>061</t>
  </si>
  <si>
    <t>060</t>
  </si>
  <si>
    <t>062</t>
  </si>
  <si>
    <t>Обеспечение деятельности финансовых,налоговых и таможенных органов и органов надзора</t>
  </si>
  <si>
    <t>482</t>
  </si>
  <si>
    <t xml:space="preserve"> Мероприятия в области социальной политики </t>
  </si>
  <si>
    <t>572</t>
  </si>
  <si>
    <t>202</t>
  </si>
  <si>
    <t>Обеспечение приватизации и проведение предпродажной подготовки объектов приватизации</t>
  </si>
  <si>
    <t>517 00 00</t>
  </si>
  <si>
    <t>614</t>
  </si>
  <si>
    <t>Развитие социальной и инженерной инфраструктуры закрытых административно-территориальных образований</t>
  </si>
  <si>
    <t>Дотации и субвенции</t>
  </si>
  <si>
    <t>13</t>
  </si>
  <si>
    <t>070 00 00</t>
  </si>
  <si>
    <t>184</t>
  </si>
  <si>
    <t>Резервные фонды органов местного самоуправления</t>
  </si>
  <si>
    <t>457 00 00</t>
  </si>
  <si>
    <t>Кинематография</t>
  </si>
  <si>
    <t>Периодические издания, учрежденные органами законодательной и исполнительной власти</t>
  </si>
  <si>
    <t>Периодическая печать и издательства</t>
  </si>
  <si>
    <t>485 00 00</t>
  </si>
  <si>
    <t>Реализация государственных функций в области здравоохранения,спорта и туризма</t>
  </si>
  <si>
    <t>623</t>
  </si>
  <si>
    <t>Целевая программа "Дети Сарова на 2006-2010 гг."</t>
  </si>
  <si>
    <t>Глава местной администрации (исполнительно-распорядительного органа муниципального образования)</t>
  </si>
  <si>
    <t xml:space="preserve">Мероприятия в области жилищного хозяйства </t>
  </si>
  <si>
    <t>Социальное обеспечение населения</t>
  </si>
  <si>
    <t>Депутаты представительного органа муниципального образования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</si>
  <si>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</si>
  <si>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</si>
  <si>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</si>
  <si>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Целевая муниципальная программа по предоставлению безвозмездных субсидий для покупки (строительства) жилья</t>
  </si>
  <si>
    <t>Комплексная целевая программа "Развитие физической культуры и массового спорта в г.Сарове на 2006-2010 годы"</t>
  </si>
  <si>
    <t>795 00 00</t>
  </si>
  <si>
    <t>Другие вопросы в области охраны окружающей среды</t>
  </si>
  <si>
    <t>Другие вопросы в области здравоохранения и спорта</t>
  </si>
  <si>
    <t>Другие вопросы в области социальной политики</t>
  </si>
  <si>
    <t>795 02 00</t>
  </si>
  <si>
    <t>Комплексная целевая программа "Развитие малого и среднего бизнеса г.Саров на 2006-2009 годы"</t>
  </si>
  <si>
    <t>795 23 01</t>
  </si>
  <si>
    <t>795 23 03</t>
  </si>
  <si>
    <t>795 06 00</t>
  </si>
  <si>
    <t>795 14 06</t>
  </si>
  <si>
    <t>795 14 02</t>
  </si>
  <si>
    <t>795 58 00</t>
  </si>
  <si>
    <t>795 04 01</t>
  </si>
  <si>
    <t>795 07 03</t>
  </si>
  <si>
    <t xml:space="preserve">Расходы бюджета города Сарова по главным распорядителям и другим </t>
  </si>
  <si>
    <t>получателям бюджетных средств в соответствии с ведомственной структурой</t>
  </si>
  <si>
    <t xml:space="preserve">к решению городской Думы </t>
  </si>
  <si>
    <t>Администрация города Саров</t>
  </si>
  <si>
    <t>Городская Дума города Саров</t>
  </si>
  <si>
    <t>Департамент финансов Администрации г.Саров</t>
  </si>
  <si>
    <t>Целевые программы муниципальных образований</t>
  </si>
  <si>
    <t>Комплексная целевая программа "Молодежь Сарова  2006-2010"</t>
  </si>
  <si>
    <t>Муниципальное учреждение культуры Централизованная система детских библиотек (МУК ЦСДБ) г.Саров Нижегородской области</t>
  </si>
  <si>
    <t xml:space="preserve">МУК Театр драмы </t>
  </si>
  <si>
    <t xml:space="preserve">Ежемесячное денежное вознаграждение за классное руководство </t>
  </si>
  <si>
    <t>Функционирование Правительства Российской Федерации,высших органов исполнительной власти субъектов Российской Федерации, местных администраций</t>
  </si>
  <si>
    <t>Целевая программа "Охрана окружающей среды и природных ресурсов ЗАТО г.Саров на 2004-2008 годы"</t>
  </si>
  <si>
    <t>Департамент по делам молодежи и спорта Администрации г.Саров</t>
  </si>
  <si>
    <t>Целевая комплексная программа на 2006-2008 годы  "Сахарный диабет в г.Сарове"</t>
  </si>
  <si>
    <t xml:space="preserve">УВД МВД России в г.Саров </t>
  </si>
  <si>
    <t>МУ "Архив г.Сарова"</t>
  </si>
  <si>
    <t xml:space="preserve">000 </t>
  </si>
  <si>
    <t>002</t>
  </si>
  <si>
    <t>бюджетов Российской Федерации на 2007 год</t>
  </si>
  <si>
    <t>010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</si>
  <si>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</si>
  <si>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</si>
  <si>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Пособия и компенсации военнослужащим, приравненным к ним лицам, а также уволенным из их числа</t>
  </si>
  <si>
    <t>472</t>
  </si>
  <si>
    <t>795 01 02</t>
  </si>
  <si>
    <t>795 01 04</t>
  </si>
  <si>
    <t>Комплексная целевая программа "Городское хозяйство г.Саров 2007-2010 годы"</t>
  </si>
  <si>
    <t>Целевая муниципальная программа "Повышение безопасности дорожного движения в г.Сарове на 2007-2010 годы"</t>
  </si>
  <si>
    <t>МУК "Дворец молодежи"</t>
  </si>
  <si>
    <t>Муниципальное учреждение культуры Объединение городских парков</t>
  </si>
  <si>
    <t>МУК "Городская киносеть"</t>
  </si>
  <si>
    <t>Муниципальное унитарное предприятие  "Редакция газеты "Городской курьер"</t>
  </si>
  <si>
    <t>ФГУЗ КБ №50 ФМБА России</t>
  </si>
  <si>
    <t>МУП "Горавтотранс"</t>
  </si>
  <si>
    <t xml:space="preserve">МОУДОД   ДШИ  </t>
  </si>
  <si>
    <t>063</t>
  </si>
  <si>
    <t>064</t>
  </si>
  <si>
    <t>065</t>
  </si>
  <si>
    <t>066</t>
  </si>
  <si>
    <t>104</t>
  </si>
  <si>
    <t>388</t>
  </si>
  <si>
    <t>Целевая комплексная  программа на 2007-2009 годы "Дополнительные меры адресной поддержки населения г.Сарова"</t>
  </si>
  <si>
    <t>Целевая программа на 2007-2009 годы  "Обеспечение жителей г.Сарова высокотехнологичными видами медицинской помощи"</t>
  </si>
  <si>
    <t>Приложение № 7</t>
  </si>
  <si>
    <t>520 00 00</t>
  </si>
  <si>
    <t>Иные безвозмездные и безвозвратные перечисления</t>
  </si>
  <si>
    <t>104 20 00</t>
  </si>
  <si>
    <t>661</t>
  </si>
  <si>
    <t>Предоставление субсидий молодым семьям для приобретения жилья</t>
  </si>
  <si>
    <t>Подпрограмма "Обеспечение жильем молодых семей"</t>
  </si>
  <si>
    <t>104 00 00</t>
  </si>
  <si>
    <t xml:space="preserve"> Федеральная целевая программа "Жилище" на 2002 - 2010 годы (второй этап)</t>
  </si>
  <si>
    <t>519 00 00</t>
  </si>
  <si>
    <t>Фонд компенсаций</t>
  </si>
  <si>
    <t>Предоставление гражданам субсидий на оплату жилого помещения и коммунальных услуг</t>
  </si>
  <si>
    <t>102 00 00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</si>
  <si>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</si>
  <si>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</si>
  <si>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</si>
  <si>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 xml:space="preserve">02 </t>
  </si>
  <si>
    <t>Коммунальное  хозяйство</t>
  </si>
  <si>
    <t>600 00 00</t>
  </si>
  <si>
    <t>806</t>
  </si>
  <si>
    <t>807</t>
  </si>
  <si>
    <t>Благоустройство</t>
  </si>
  <si>
    <t>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</si>
  <si>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</si>
  <si>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 xml:space="preserve">Национальная безопасность и правоохранительная деятельность </t>
  </si>
  <si>
    <t>Обеспечение противопожарной безопасности</t>
  </si>
  <si>
    <t>Воинские формирования ( органы, подразделения)</t>
  </si>
  <si>
    <t>616</t>
  </si>
  <si>
    <t xml:space="preserve">Обеспечение  равной  доступности  услуг   общественного транспорта  на  территории  соответствующего   субъекта Российской Федерации для отдельных категорий граждан
</t>
  </si>
  <si>
    <t>801</t>
  </si>
  <si>
    <t xml:space="preserve">Компенсация выпадающих доходов организациям,предоставляющим населению жилищные услуги по тарифам,не обеспечивающим возмещение издержек
</t>
  </si>
  <si>
    <t>411</t>
  </si>
  <si>
    <t>Мероприятия в области коммунального хозяйства</t>
  </si>
  <si>
    <t>400 00 00</t>
  </si>
  <si>
    <t>Мероприятия по сбору и  удалению  твердых  и  жидких отходов</t>
  </si>
  <si>
    <t>808</t>
  </si>
  <si>
    <t>809</t>
  </si>
  <si>
    <t>Озеленение</t>
  </si>
  <si>
    <t>Организация и содержание мест захоронения</t>
  </si>
  <si>
    <t>422</t>
  </si>
  <si>
    <t>Материальное обеспечение приемной семьи</t>
  </si>
  <si>
    <t>512 00 00</t>
  </si>
  <si>
    <t>Физкультурно-оздоровительная  работа  и   спортивные мероприятия</t>
  </si>
  <si>
    <t>Спорт и физическая культура</t>
  </si>
  <si>
    <t>205</t>
  </si>
  <si>
    <t>421</t>
  </si>
  <si>
    <t>Социальное  обеспечение  населения</t>
  </si>
  <si>
    <t>Социальная  политика</t>
  </si>
  <si>
    <t xml:space="preserve"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
</t>
  </si>
  <si>
    <t>Мероприятия в области использования, охраны водных объектов и гидротехнических сооружений</t>
  </si>
  <si>
    <t>Прочие мероприятия по благоустройству городских округов  и поселений</t>
  </si>
  <si>
    <t>от  25.12.2006 № 139/4-гд</t>
  </si>
  <si>
    <t>424</t>
  </si>
  <si>
    <t xml:space="preserve">Борьба с беспризорностью, опека, попечительство
</t>
  </si>
  <si>
    <t xml:space="preserve">Выплата единовременного пособия
при всех формах устройства детей, лишенных
родительского попечения, в семью
</t>
  </si>
  <si>
    <t>522 00 00</t>
  </si>
  <si>
    <t>522 65 00</t>
  </si>
  <si>
    <t>213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</si>
  <si>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2007 год"</t>
  </si>
  <si>
    <t>Строительство объектов для нужд отрасли</t>
  </si>
  <si>
    <t>Региональные целевые программы</t>
  </si>
  <si>
    <t>621</t>
  </si>
  <si>
    <t xml:space="preserve">Внедрение инновационных образовательных программ в государственных и муниципальных общеобразовательных учреждениях
</t>
  </si>
  <si>
    <t>522 30 05</t>
  </si>
  <si>
    <t>285</t>
  </si>
  <si>
    <t>Государственная поддержка в сфере образования</t>
  </si>
  <si>
    <t>Областная целевая программа "Пожарная безопасность образовательных учреждений Нижегородской области" на 2005-2010 годы</t>
  </si>
  <si>
    <t>Сумма                     (руб.)</t>
  </si>
  <si>
    <t>688</t>
  </si>
  <si>
    <t>522 66 00</t>
  </si>
  <si>
    <t>218 00 00</t>
  </si>
  <si>
    <t>260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</si>
  <si>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</si>
  <si>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</si>
  <si>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капитального ремонта многоквартирных домов</t>
  </si>
  <si>
    <t>Областная целевая программа "Развитие сети дорог и благоустройства в границах муниципальных образований Нижегородской области на 2007 год"</t>
  </si>
  <si>
    <t>020 00 00</t>
  </si>
  <si>
    <t>097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</si>
  <si>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</si>
  <si>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</si>
  <si>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</si>
  <si>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308</t>
  </si>
  <si>
    <t>532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</si>
  <si>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</si>
  <si>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Избирательная Комиссия муниципального образования город Саров</t>
  </si>
  <si>
    <t>в ред.решения от 12.12.2007 2007 №130/4-гд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</si>
</sst>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1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49" fontId="4" fillId="3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wrapText="1"/>
    </xf>
    <xf numFmtId="49" fontId="0" fillId="3" borderId="0" xfId="0" applyNumberFormat="1" applyFont="1" applyFill="1" applyBorder="1" applyAlignment="1">
      <alignment wrapText="1"/>
    </xf>
    <xf numFmtId="49" fontId="0" fillId="3" borderId="0" xfId="0" applyNumberFormat="1" applyFont="1" applyFill="1" applyBorder="1" applyAlignment="1">
      <alignment/>
    </xf>
    <xf numFmtId="49" fontId="1" fillId="3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 wrapText="1"/>
    </xf>
    <xf numFmtId="49" fontId="1" fillId="3" borderId="0" xfId="0" applyNumberFormat="1" applyFont="1" applyFill="1" applyBorder="1" applyAlignment="1">
      <alignment wrapText="1"/>
    </xf>
    <xf numFmtId="49" fontId="0" fillId="3" borderId="0" xfId="0" applyNumberFormat="1" applyFill="1" applyBorder="1" applyAlignment="1">
      <alignment/>
    </xf>
    <xf numFmtId="49" fontId="2" fillId="3" borderId="0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49" fontId="7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9" fillId="3" borderId="0" xfId="0" applyFont="1" applyFill="1" applyAlignment="1">
      <alignment/>
    </xf>
    <xf numFmtId="49" fontId="3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49" fontId="9" fillId="3" borderId="0" xfId="0" applyNumberFormat="1" applyFont="1" applyFill="1" applyAlignment="1">
      <alignment horizontal="right"/>
    </xf>
    <xf numFmtId="49" fontId="8" fillId="3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2"/>
  <sheetViews>
    <sheetView tabSelected="1" view="pageBreakPreview" zoomScaleSheetLayoutView="100" workbookViewId="0" topLeftCell="A154">
      <selection activeCell="B157" sqref="B157"/>
    </sheetView>
  </sheetViews>
  <sheetFormatPr defaultColWidth="9.00390625" defaultRowHeight="12.75"/>
  <cols>
    <col min="1" max="1" width="4.375" style="33" customWidth="1"/>
    <col min="2" max="2" width="33.75390625" style="44" customWidth="1"/>
    <col min="3" max="3" width="5.375" style="22" customWidth="1"/>
    <col min="4" max="4" width="7.00390625" style="81" customWidth="1"/>
    <col min="5" max="5" width="10.375" style="81" customWidth="1"/>
    <col min="6" max="6" width="9.25390625" style="81" customWidth="1"/>
    <col min="7" max="7" width="9.125" style="81" customWidth="1"/>
    <col min="8" max="8" width="19.00390625" style="91" customWidth="1"/>
    <col min="9" max="14" width="9.125" style="4" hidden="1" customWidth="1"/>
    <col min="15" max="15" width="10.875" style="4" hidden="1" customWidth="1"/>
    <col min="16" max="16" width="5.125" style="4" hidden="1" customWidth="1"/>
    <col min="17" max="17" width="10.125" style="4" hidden="1" customWidth="1"/>
    <col min="18" max="18" width="9.125" style="26" customWidth="1"/>
    <col min="19" max="16384" width="9.125" style="4" customWidth="1"/>
  </cols>
  <sheetData>
    <row r="1" spans="5:8" ht="12.75">
      <c r="E1" s="107" t="s">
        <v>264</v>
      </c>
      <c r="F1" s="107"/>
      <c r="G1" s="107"/>
      <c r="H1" s="107"/>
    </row>
    <row r="2" spans="5:8" ht="12.75">
      <c r="E2" s="107" t="s">
        <v>222</v>
      </c>
      <c r="F2" s="107"/>
      <c r="G2" s="107"/>
      <c r="H2" s="107"/>
    </row>
    <row r="3" spans="5:8" ht="12.75">
      <c r="E3" s="107" t="s">
        <v>315</v>
      </c>
      <c r="F3" s="107"/>
      <c r="G3" s="107"/>
      <c r="H3" s="107"/>
    </row>
    <row r="4" spans="5:8" ht="12.75">
      <c r="E4" s="107" t="s">
        <v>349</v>
      </c>
      <c r="F4" s="107"/>
      <c r="G4" s="107"/>
      <c r="H4" s="107"/>
    </row>
    <row r="5" ht="12.75">
      <c r="H5" s="82"/>
    </row>
    <row r="6" spans="1:8" ht="12.75">
      <c r="A6" s="106" t="s">
        <v>220</v>
      </c>
      <c r="B6" s="106"/>
      <c r="C6" s="106"/>
      <c r="D6" s="106"/>
      <c r="E6" s="106"/>
      <c r="F6" s="106"/>
      <c r="G6" s="106"/>
      <c r="H6" s="106"/>
    </row>
    <row r="7" spans="1:8" ht="12.75">
      <c r="A7" s="106" t="s">
        <v>221</v>
      </c>
      <c r="B7" s="106"/>
      <c r="C7" s="106"/>
      <c r="D7" s="106"/>
      <c r="E7" s="106"/>
      <c r="F7" s="106"/>
      <c r="G7" s="106"/>
      <c r="H7" s="106"/>
    </row>
    <row r="8" spans="1:8" ht="12.75">
      <c r="A8" s="106" t="s">
        <v>239</v>
      </c>
      <c r="B8" s="106"/>
      <c r="C8" s="106"/>
      <c r="D8" s="106"/>
      <c r="E8" s="106"/>
      <c r="F8" s="106"/>
      <c r="G8" s="106"/>
      <c r="H8" s="106"/>
    </row>
    <row r="10" spans="1:8" ht="12.75">
      <c r="A10" s="98" t="s">
        <v>6</v>
      </c>
      <c r="B10" s="100" t="s">
        <v>0</v>
      </c>
      <c r="C10" s="23"/>
      <c r="D10" s="102" t="s">
        <v>1</v>
      </c>
      <c r="E10" s="103"/>
      <c r="F10" s="104" t="s">
        <v>4</v>
      </c>
      <c r="G10" s="104" t="s">
        <v>5</v>
      </c>
      <c r="H10" s="96" t="s">
        <v>331</v>
      </c>
    </row>
    <row r="11" spans="1:8" ht="12.75">
      <c r="A11" s="99"/>
      <c r="B11" s="101"/>
      <c r="C11" s="24"/>
      <c r="D11" s="92" t="s">
        <v>2</v>
      </c>
      <c r="E11" s="92" t="s">
        <v>3</v>
      </c>
      <c r="F11" s="105"/>
      <c r="G11" s="105"/>
      <c r="H11" s="97"/>
    </row>
    <row r="12" spans="1:18" s="48" customFormat="1" ht="12.75">
      <c r="A12" s="71">
        <v>1</v>
      </c>
      <c r="B12" s="72" t="s">
        <v>223</v>
      </c>
      <c r="C12" s="73" t="s">
        <v>93</v>
      </c>
      <c r="D12" s="93"/>
      <c r="E12" s="93"/>
      <c r="F12" s="74"/>
      <c r="G12" s="74"/>
      <c r="H12" s="83">
        <f>H13+H23+H28+H38</f>
        <v>259761917.6</v>
      </c>
      <c r="J12" s="49"/>
      <c r="K12" s="49"/>
      <c r="L12" s="49"/>
      <c r="M12" s="49"/>
      <c r="N12" s="49"/>
      <c r="O12" s="49"/>
      <c r="R12" s="50"/>
    </row>
    <row r="13" spans="1:18" s="48" customFormat="1" ht="12.75">
      <c r="A13" s="34"/>
      <c r="B13" s="43" t="s">
        <v>83</v>
      </c>
      <c r="C13" s="9"/>
      <c r="D13" s="78" t="s">
        <v>7</v>
      </c>
      <c r="E13" s="78" t="s">
        <v>9</v>
      </c>
      <c r="F13" s="78" t="s">
        <v>41</v>
      </c>
      <c r="G13" s="78" t="s">
        <v>8</v>
      </c>
      <c r="H13" s="84">
        <f>H14+H18</f>
        <v>90654000</v>
      </c>
      <c r="J13" s="49"/>
      <c r="K13" s="49"/>
      <c r="L13" s="49"/>
      <c r="M13" s="49"/>
      <c r="N13" s="49"/>
      <c r="O13" s="49"/>
      <c r="R13" s="50"/>
    </row>
    <row r="14" spans="1:18" s="51" customFormat="1" ht="65.25" customHeight="1">
      <c r="A14" s="35"/>
      <c r="B14" s="41" t="s">
        <v>231</v>
      </c>
      <c r="C14" s="7"/>
      <c r="D14" s="21" t="s">
        <v>7</v>
      </c>
      <c r="E14" s="21" t="s">
        <v>27</v>
      </c>
      <c r="F14" s="21" t="s">
        <v>41</v>
      </c>
      <c r="G14" s="21" t="s">
        <v>8</v>
      </c>
      <c r="H14" s="85">
        <f>H15</f>
        <v>90541000</v>
      </c>
      <c r="J14" s="52"/>
      <c r="K14" s="53"/>
      <c r="L14" s="54"/>
      <c r="M14" s="54"/>
      <c r="N14" s="54"/>
      <c r="O14" s="54"/>
      <c r="R14" s="55"/>
    </row>
    <row r="15" spans="1:18" s="51" customFormat="1" ht="25.5">
      <c r="A15" s="35"/>
      <c r="B15" s="41" t="s">
        <v>85</v>
      </c>
      <c r="C15" s="9"/>
      <c r="D15" s="21" t="s">
        <v>7</v>
      </c>
      <c r="E15" s="21" t="s">
        <v>27</v>
      </c>
      <c r="F15" s="21" t="s">
        <v>86</v>
      </c>
      <c r="G15" s="21" t="s">
        <v>8</v>
      </c>
      <c r="H15" s="85">
        <f>H16+H17</f>
        <v>90541000</v>
      </c>
      <c r="J15" s="56"/>
      <c r="K15" s="57"/>
      <c r="L15" s="58"/>
      <c r="M15" s="58"/>
      <c r="N15" s="58"/>
      <c r="O15" s="58"/>
      <c r="R15" s="55"/>
    </row>
    <row r="16" spans="1:18" s="51" customFormat="1" ht="14.25" customHeight="1">
      <c r="A16" s="35"/>
      <c r="B16" s="41" t="s">
        <v>108</v>
      </c>
      <c r="C16" s="5"/>
      <c r="D16" s="21" t="s">
        <v>7</v>
      </c>
      <c r="E16" s="21" t="s">
        <v>27</v>
      </c>
      <c r="F16" s="21" t="s">
        <v>86</v>
      </c>
      <c r="G16" s="21" t="s">
        <v>109</v>
      </c>
      <c r="H16" s="85">
        <f>87556000+240000+1500000</f>
        <v>89296000</v>
      </c>
      <c r="J16" s="56"/>
      <c r="K16" s="59"/>
      <c r="L16" s="58"/>
      <c r="M16" s="58"/>
      <c r="N16" s="58"/>
      <c r="O16" s="58"/>
      <c r="R16" s="55"/>
    </row>
    <row r="17" spans="1:15" ht="41.25" customHeight="1">
      <c r="A17" s="35"/>
      <c r="B17" s="41" t="s">
        <v>197</v>
      </c>
      <c r="C17" s="5"/>
      <c r="D17" s="21" t="s">
        <v>84</v>
      </c>
      <c r="E17" s="21" t="s">
        <v>27</v>
      </c>
      <c r="F17" s="21" t="s">
        <v>86</v>
      </c>
      <c r="G17" s="21" t="s">
        <v>110</v>
      </c>
      <c r="H17" s="85">
        <v>1245000</v>
      </c>
      <c r="J17" s="2"/>
      <c r="K17" s="3"/>
      <c r="L17" s="1"/>
      <c r="M17" s="1"/>
      <c r="N17" s="1"/>
      <c r="O17" s="1"/>
    </row>
    <row r="18" spans="1:15" ht="30" customHeight="1">
      <c r="A18" s="35"/>
      <c r="B18" s="41" t="s">
        <v>82</v>
      </c>
      <c r="C18" s="9"/>
      <c r="D18" s="21" t="s">
        <v>7</v>
      </c>
      <c r="E18" s="21" t="s">
        <v>28</v>
      </c>
      <c r="F18" s="21" t="s">
        <v>41</v>
      </c>
      <c r="G18" s="21" t="s">
        <v>8</v>
      </c>
      <c r="H18" s="85">
        <f>H19+H21</f>
        <v>113000</v>
      </c>
      <c r="J18" s="10"/>
      <c r="K18" s="11"/>
      <c r="L18" s="1"/>
      <c r="M18" s="1"/>
      <c r="N18" s="1"/>
      <c r="O18" s="1"/>
    </row>
    <row r="19" spans="1:15" ht="57" customHeight="1">
      <c r="A19" s="35"/>
      <c r="B19" s="41" t="s">
        <v>114</v>
      </c>
      <c r="C19" s="9"/>
      <c r="D19" s="21" t="s">
        <v>7</v>
      </c>
      <c r="E19" s="21" t="s">
        <v>28</v>
      </c>
      <c r="F19" s="21" t="s">
        <v>111</v>
      </c>
      <c r="G19" s="21" t="s">
        <v>8</v>
      </c>
      <c r="H19" s="85">
        <f>H20</f>
        <v>10000</v>
      </c>
      <c r="J19" s="10"/>
      <c r="K19" s="11"/>
      <c r="L19" s="1"/>
      <c r="M19" s="1"/>
      <c r="N19" s="1"/>
      <c r="O19" s="1"/>
    </row>
    <row r="20" spans="1:15" ht="51">
      <c r="A20" s="35"/>
      <c r="B20" s="41" t="s">
        <v>115</v>
      </c>
      <c r="C20" s="9"/>
      <c r="D20" s="21" t="s">
        <v>7</v>
      </c>
      <c r="E20" s="21" t="s">
        <v>28</v>
      </c>
      <c r="F20" s="21" t="s">
        <v>112</v>
      </c>
      <c r="G20" s="21" t="s">
        <v>113</v>
      </c>
      <c r="H20" s="85">
        <v>10000</v>
      </c>
      <c r="J20" s="10"/>
      <c r="K20" s="11"/>
      <c r="L20" s="1"/>
      <c r="M20" s="1"/>
      <c r="N20" s="1"/>
      <c r="O20" s="1"/>
    </row>
    <row r="21" spans="1:15" ht="38.25">
      <c r="A21" s="35"/>
      <c r="B21" s="41" t="s">
        <v>97</v>
      </c>
      <c r="C21" s="9"/>
      <c r="D21" s="21" t="s">
        <v>7</v>
      </c>
      <c r="E21" s="21" t="s">
        <v>28</v>
      </c>
      <c r="F21" s="21" t="s">
        <v>98</v>
      </c>
      <c r="G21" s="21" t="s">
        <v>8</v>
      </c>
      <c r="H21" s="85">
        <f>H22</f>
        <v>103000</v>
      </c>
      <c r="J21" s="10"/>
      <c r="K21" s="11"/>
      <c r="L21" s="1"/>
      <c r="M21" s="1"/>
      <c r="N21" s="1"/>
      <c r="O21" s="1"/>
    </row>
    <row r="22" spans="1:15" ht="25.5">
      <c r="A22" s="35"/>
      <c r="B22" s="41" t="s">
        <v>117</v>
      </c>
      <c r="C22" s="9"/>
      <c r="D22" s="21" t="s">
        <v>7</v>
      </c>
      <c r="E22" s="21" t="s">
        <v>28</v>
      </c>
      <c r="F22" s="21" t="s">
        <v>98</v>
      </c>
      <c r="G22" s="21" t="s">
        <v>91</v>
      </c>
      <c r="H22" s="85">
        <v>103000</v>
      </c>
      <c r="J22" s="10"/>
      <c r="K22" s="11"/>
      <c r="L22" s="1"/>
      <c r="M22" s="1"/>
      <c r="N22" s="1"/>
      <c r="O22" s="1"/>
    </row>
    <row r="23" spans="1:18" s="16" customFormat="1" ht="12.75">
      <c r="A23" s="34"/>
      <c r="B23" s="43" t="s">
        <v>44</v>
      </c>
      <c r="C23" s="9"/>
      <c r="D23" s="78" t="s">
        <v>27</v>
      </c>
      <c r="E23" s="78" t="s">
        <v>9</v>
      </c>
      <c r="F23" s="78" t="s">
        <v>41</v>
      </c>
      <c r="G23" s="78" t="s">
        <v>8</v>
      </c>
      <c r="H23" s="84">
        <f>H24</f>
        <v>7000000</v>
      </c>
      <c r="J23" s="8"/>
      <c r="K23" s="3"/>
      <c r="L23" s="17"/>
      <c r="M23" s="17"/>
      <c r="N23" s="17"/>
      <c r="O23" s="17"/>
      <c r="R23" s="27"/>
    </row>
    <row r="24" spans="1:15" ht="25.5">
      <c r="A24" s="35"/>
      <c r="B24" s="41" t="s">
        <v>47</v>
      </c>
      <c r="C24" s="9"/>
      <c r="D24" s="21" t="s">
        <v>27</v>
      </c>
      <c r="E24" s="21" t="s">
        <v>48</v>
      </c>
      <c r="F24" s="21" t="s">
        <v>41</v>
      </c>
      <c r="G24" s="21" t="s">
        <v>8</v>
      </c>
      <c r="H24" s="85">
        <f>H25</f>
        <v>7000000</v>
      </c>
      <c r="J24" s="10"/>
      <c r="K24" s="11"/>
      <c r="L24" s="1"/>
      <c r="M24" s="1"/>
      <c r="N24" s="1"/>
      <c r="O24" s="1"/>
    </row>
    <row r="25" spans="1:15" ht="25.5">
      <c r="A25" s="35"/>
      <c r="B25" s="41" t="s">
        <v>226</v>
      </c>
      <c r="C25" s="9"/>
      <c r="D25" s="21" t="s">
        <v>27</v>
      </c>
      <c r="E25" s="21" t="s">
        <v>48</v>
      </c>
      <c r="F25" s="21" t="s">
        <v>206</v>
      </c>
      <c r="G25" s="21" t="s">
        <v>8</v>
      </c>
      <c r="H25" s="85">
        <f>H26</f>
        <v>7000000</v>
      </c>
      <c r="J25" s="10"/>
      <c r="K25" s="11"/>
      <c r="L25" s="1"/>
      <c r="M25" s="1"/>
      <c r="N25" s="1"/>
      <c r="O25" s="1"/>
    </row>
    <row r="26" spans="1:15" ht="40.5" customHeight="1">
      <c r="A26" s="35"/>
      <c r="B26" s="41" t="s">
        <v>211</v>
      </c>
      <c r="C26" s="9"/>
      <c r="D26" s="21" t="s">
        <v>27</v>
      </c>
      <c r="E26" s="21" t="s">
        <v>48</v>
      </c>
      <c r="F26" s="21" t="s">
        <v>210</v>
      </c>
      <c r="G26" s="21" t="s">
        <v>8</v>
      </c>
      <c r="H26" s="85">
        <f>H27</f>
        <v>7000000</v>
      </c>
      <c r="J26" s="10"/>
      <c r="K26" s="11"/>
      <c r="L26" s="1"/>
      <c r="M26" s="1"/>
      <c r="N26" s="1"/>
      <c r="O26" s="1"/>
    </row>
    <row r="27" spans="1:15" ht="25.5">
      <c r="A27" s="35"/>
      <c r="B27" s="41" t="s">
        <v>37</v>
      </c>
      <c r="C27" s="9"/>
      <c r="D27" s="21" t="s">
        <v>27</v>
      </c>
      <c r="E27" s="21" t="s">
        <v>48</v>
      </c>
      <c r="F27" s="21" t="s">
        <v>210</v>
      </c>
      <c r="G27" s="21" t="s">
        <v>100</v>
      </c>
      <c r="H27" s="85">
        <v>7000000</v>
      </c>
      <c r="J27" s="10"/>
      <c r="K27" s="11"/>
      <c r="L27" s="1"/>
      <c r="M27" s="1"/>
      <c r="N27" s="1"/>
      <c r="O27" s="1"/>
    </row>
    <row r="28" spans="1:18" s="16" customFormat="1" ht="12.75">
      <c r="A28" s="34"/>
      <c r="B28" s="43" t="s">
        <v>68</v>
      </c>
      <c r="C28" s="9"/>
      <c r="D28" s="78" t="s">
        <v>36</v>
      </c>
      <c r="E28" s="78" t="s">
        <v>9</v>
      </c>
      <c r="F28" s="78" t="s">
        <v>41</v>
      </c>
      <c r="G28" s="78" t="s">
        <v>8</v>
      </c>
      <c r="H28" s="84">
        <f>H32+H29</f>
        <v>19968000</v>
      </c>
      <c r="I28" s="17"/>
      <c r="J28" s="8"/>
      <c r="K28" s="3"/>
      <c r="L28" s="17"/>
      <c r="M28" s="17"/>
      <c r="N28" s="17"/>
      <c r="O28" s="17"/>
      <c r="R28" s="27"/>
    </row>
    <row r="29" spans="1:18" s="16" customFormat="1" ht="12.75">
      <c r="A29" s="34"/>
      <c r="B29" s="41" t="s">
        <v>120</v>
      </c>
      <c r="C29" s="5"/>
      <c r="D29" s="21" t="s">
        <v>36</v>
      </c>
      <c r="E29" s="21" t="s">
        <v>7</v>
      </c>
      <c r="F29" s="21" t="s">
        <v>41</v>
      </c>
      <c r="G29" s="21" t="s">
        <v>8</v>
      </c>
      <c r="H29" s="85">
        <f>H30</f>
        <v>8302000</v>
      </c>
      <c r="I29" s="17"/>
      <c r="J29" s="8"/>
      <c r="K29" s="3"/>
      <c r="L29" s="17"/>
      <c r="M29" s="17"/>
      <c r="N29" s="17"/>
      <c r="O29" s="17"/>
      <c r="R29" s="27"/>
    </row>
    <row r="30" spans="1:18" s="16" customFormat="1" ht="38.25">
      <c r="A30" s="34"/>
      <c r="B30" s="41" t="s">
        <v>194</v>
      </c>
      <c r="C30" s="5"/>
      <c r="D30" s="21" t="s">
        <v>36</v>
      </c>
      <c r="E30" s="21" t="s">
        <v>7</v>
      </c>
      <c r="F30" s="21" t="s">
        <v>193</v>
      </c>
      <c r="G30" s="21" t="s">
        <v>8</v>
      </c>
      <c r="H30" s="85">
        <f>H31</f>
        <v>8302000</v>
      </c>
      <c r="I30" s="17"/>
      <c r="J30" s="8"/>
      <c r="K30" s="3"/>
      <c r="L30" s="17"/>
      <c r="M30" s="17"/>
      <c r="N30" s="17"/>
      <c r="O30" s="17"/>
      <c r="R30" s="27"/>
    </row>
    <row r="31" spans="1:18" s="16" customFormat="1" ht="38.25">
      <c r="A31" s="34"/>
      <c r="B31" s="41" t="s">
        <v>139</v>
      </c>
      <c r="C31" s="5"/>
      <c r="D31" s="21" t="s">
        <v>36</v>
      </c>
      <c r="E31" s="21" t="s">
        <v>7</v>
      </c>
      <c r="F31" s="21" t="s">
        <v>193</v>
      </c>
      <c r="G31" s="21" t="s">
        <v>69</v>
      </c>
      <c r="H31" s="85">
        <v>8302000</v>
      </c>
      <c r="I31" s="17"/>
      <c r="J31" s="8"/>
      <c r="K31" s="3"/>
      <c r="L31" s="17"/>
      <c r="M31" s="17"/>
      <c r="N31" s="17"/>
      <c r="O31" s="17"/>
      <c r="R31" s="27"/>
    </row>
    <row r="32" spans="1:15" ht="25.5">
      <c r="A32" s="35"/>
      <c r="B32" s="41" t="s">
        <v>208</v>
      </c>
      <c r="C32" s="7"/>
      <c r="D32" s="21" t="s">
        <v>36</v>
      </c>
      <c r="E32" s="21" t="s">
        <v>27</v>
      </c>
      <c r="F32" s="21" t="s">
        <v>41</v>
      </c>
      <c r="G32" s="21" t="s">
        <v>8</v>
      </c>
      <c r="H32" s="85">
        <f>H33</f>
        <v>11666000</v>
      </c>
      <c r="I32" s="1"/>
      <c r="J32" s="2"/>
      <c r="K32" s="3"/>
      <c r="L32" s="1"/>
      <c r="M32" s="1"/>
      <c r="N32" s="1"/>
      <c r="O32" s="1"/>
    </row>
    <row r="33" spans="1:15" ht="25.5">
      <c r="A33" s="35"/>
      <c r="B33" s="41" t="s">
        <v>226</v>
      </c>
      <c r="C33" s="7"/>
      <c r="D33" s="21" t="s">
        <v>36</v>
      </c>
      <c r="E33" s="21" t="s">
        <v>27</v>
      </c>
      <c r="F33" s="21" t="s">
        <v>206</v>
      </c>
      <c r="G33" s="21" t="s">
        <v>8</v>
      </c>
      <c r="H33" s="85">
        <f>H34+H36</f>
        <v>11666000</v>
      </c>
      <c r="I33" s="1"/>
      <c r="J33" s="2"/>
      <c r="K33" s="3"/>
      <c r="L33" s="1"/>
      <c r="M33" s="1"/>
      <c r="N33" s="1"/>
      <c r="O33" s="1"/>
    </row>
    <row r="34" spans="1:15" ht="39" customHeight="1">
      <c r="A34" s="35"/>
      <c r="B34" s="41" t="s">
        <v>234</v>
      </c>
      <c r="C34" s="9"/>
      <c r="D34" s="21" t="s">
        <v>36</v>
      </c>
      <c r="E34" s="21" t="s">
        <v>27</v>
      </c>
      <c r="F34" s="21" t="s">
        <v>212</v>
      </c>
      <c r="G34" s="21" t="s">
        <v>8</v>
      </c>
      <c r="H34" s="85">
        <f>H35</f>
        <v>1166000</v>
      </c>
      <c r="I34" s="1"/>
      <c r="J34" s="2"/>
      <c r="K34" s="3"/>
      <c r="L34" s="1"/>
      <c r="M34" s="1"/>
      <c r="N34" s="1"/>
      <c r="O34" s="1"/>
    </row>
    <row r="35" spans="1:15" ht="45" customHeight="1">
      <c r="A35" s="35"/>
      <c r="B35" s="41" t="s">
        <v>139</v>
      </c>
      <c r="C35" s="9"/>
      <c r="D35" s="21" t="s">
        <v>36</v>
      </c>
      <c r="E35" s="21" t="s">
        <v>27</v>
      </c>
      <c r="F35" s="21" t="s">
        <v>212</v>
      </c>
      <c r="G35" s="21" t="s">
        <v>69</v>
      </c>
      <c r="H35" s="85">
        <v>1166000</v>
      </c>
      <c r="I35" s="1"/>
      <c r="J35" s="2"/>
      <c r="K35" s="3"/>
      <c r="L35" s="1"/>
      <c r="M35" s="1"/>
      <c r="N35" s="1"/>
      <c r="O35" s="1"/>
    </row>
    <row r="36" spans="1:15" ht="54.75" customHeight="1">
      <c r="A36" s="35"/>
      <c r="B36" s="41" t="s">
        <v>263</v>
      </c>
      <c r="C36" s="9"/>
      <c r="D36" s="21" t="s">
        <v>36</v>
      </c>
      <c r="E36" s="21" t="s">
        <v>27</v>
      </c>
      <c r="F36" s="21" t="s">
        <v>213</v>
      </c>
      <c r="G36" s="21" t="s">
        <v>8</v>
      </c>
      <c r="H36" s="85">
        <f>H37</f>
        <v>10500000</v>
      </c>
      <c r="I36" s="1"/>
      <c r="J36" s="2"/>
      <c r="K36" s="3"/>
      <c r="L36" s="1"/>
      <c r="M36" s="1"/>
      <c r="N36" s="1"/>
      <c r="O36" s="1"/>
    </row>
    <row r="37" spans="1:15" ht="38.25">
      <c r="A37" s="35"/>
      <c r="B37" s="41" t="s">
        <v>139</v>
      </c>
      <c r="C37" s="5"/>
      <c r="D37" s="21" t="s">
        <v>36</v>
      </c>
      <c r="E37" s="21" t="s">
        <v>27</v>
      </c>
      <c r="F37" s="21" t="s">
        <v>213</v>
      </c>
      <c r="G37" s="21" t="s">
        <v>69</v>
      </c>
      <c r="H37" s="85">
        <v>10500000</v>
      </c>
      <c r="I37" s="1"/>
      <c r="J37" s="2"/>
      <c r="K37" s="3"/>
      <c r="L37" s="1"/>
      <c r="M37" s="1"/>
      <c r="N37" s="1"/>
      <c r="O37" s="1"/>
    </row>
    <row r="38" spans="1:18" s="48" customFormat="1" ht="12.75">
      <c r="A38" s="34"/>
      <c r="B38" s="43" t="s">
        <v>32</v>
      </c>
      <c r="C38" s="9"/>
      <c r="D38" s="78" t="s">
        <v>15</v>
      </c>
      <c r="E38" s="78" t="s">
        <v>9</v>
      </c>
      <c r="F38" s="78" t="s">
        <v>41</v>
      </c>
      <c r="G38" s="78" t="s">
        <v>8</v>
      </c>
      <c r="H38" s="84">
        <f>H39+H48+H45</f>
        <v>142139917.6</v>
      </c>
      <c r="I38" s="60"/>
      <c r="J38" s="52"/>
      <c r="K38" s="59"/>
      <c r="L38" s="60"/>
      <c r="M38" s="60"/>
      <c r="N38" s="60"/>
      <c r="O38" s="60"/>
      <c r="R38" s="50"/>
    </row>
    <row r="39" spans="1:18" s="51" customFormat="1" ht="15.75" customHeight="1">
      <c r="A39" s="35"/>
      <c r="B39" s="41" t="s">
        <v>199</v>
      </c>
      <c r="C39" s="5"/>
      <c r="D39" s="21" t="s">
        <v>15</v>
      </c>
      <c r="E39" s="21" t="s">
        <v>20</v>
      </c>
      <c r="F39" s="21" t="s">
        <v>41</v>
      </c>
      <c r="G39" s="21" t="s">
        <v>8</v>
      </c>
      <c r="H39" s="85">
        <f>H43+H40</f>
        <v>108962820</v>
      </c>
      <c r="I39" s="58"/>
      <c r="J39" s="56"/>
      <c r="K39" s="59"/>
      <c r="L39" s="58"/>
      <c r="M39" s="58"/>
      <c r="N39" s="58"/>
      <c r="O39" s="58"/>
      <c r="R39" s="55"/>
    </row>
    <row r="40" spans="1:18" s="51" customFormat="1" ht="42" customHeight="1">
      <c r="A40" s="35"/>
      <c r="B40" s="75" t="s">
        <v>272</v>
      </c>
      <c r="C40" s="5"/>
      <c r="D40" s="21" t="s">
        <v>15</v>
      </c>
      <c r="E40" s="21" t="s">
        <v>20</v>
      </c>
      <c r="F40" s="21" t="s">
        <v>271</v>
      </c>
      <c r="G40" s="21" t="s">
        <v>8</v>
      </c>
      <c r="H40" s="85">
        <f>H41</f>
        <v>96962020</v>
      </c>
      <c r="I40" s="58"/>
      <c r="J40" s="56"/>
      <c r="K40" s="59"/>
      <c r="L40" s="58"/>
      <c r="M40" s="58"/>
      <c r="N40" s="58"/>
      <c r="O40" s="58"/>
      <c r="R40" s="55"/>
    </row>
    <row r="41" spans="1:18" s="51" customFormat="1" ht="30.75" customHeight="1">
      <c r="A41" s="35"/>
      <c r="B41" s="41" t="s">
        <v>270</v>
      </c>
      <c r="C41" s="5"/>
      <c r="D41" s="21" t="s">
        <v>15</v>
      </c>
      <c r="E41" s="21" t="s">
        <v>20</v>
      </c>
      <c r="F41" s="21" t="s">
        <v>267</v>
      </c>
      <c r="G41" s="21" t="s">
        <v>8</v>
      </c>
      <c r="H41" s="85">
        <f>H42</f>
        <v>96962020</v>
      </c>
      <c r="I41" s="58"/>
      <c r="J41" s="56"/>
      <c r="K41" s="59"/>
      <c r="L41" s="58"/>
      <c r="M41" s="58"/>
      <c r="N41" s="58"/>
      <c r="O41" s="58"/>
      <c r="R41" s="55"/>
    </row>
    <row r="42" spans="1:18" s="51" customFormat="1" ht="30" customHeight="1">
      <c r="A42" s="35"/>
      <c r="B42" s="41" t="s">
        <v>269</v>
      </c>
      <c r="C42" s="5"/>
      <c r="D42" s="21" t="s">
        <v>15</v>
      </c>
      <c r="E42" s="21" t="s">
        <v>20</v>
      </c>
      <c r="F42" s="21" t="s">
        <v>267</v>
      </c>
      <c r="G42" s="21" t="s">
        <v>268</v>
      </c>
      <c r="H42" s="85">
        <f>72217540+24744480</f>
        <v>96962020</v>
      </c>
      <c r="I42" s="58"/>
      <c r="J42" s="56"/>
      <c r="K42" s="59"/>
      <c r="L42" s="58"/>
      <c r="M42" s="58"/>
      <c r="N42" s="58"/>
      <c r="O42" s="58"/>
      <c r="R42" s="55"/>
    </row>
    <row r="43" spans="1:15" ht="15.75" customHeight="1">
      <c r="A43" s="35"/>
      <c r="B43" s="41" t="s">
        <v>274</v>
      </c>
      <c r="C43" s="5"/>
      <c r="D43" s="21" t="s">
        <v>15</v>
      </c>
      <c r="E43" s="21" t="s">
        <v>20</v>
      </c>
      <c r="F43" s="21" t="s">
        <v>273</v>
      </c>
      <c r="G43" s="21" t="s">
        <v>8</v>
      </c>
      <c r="H43" s="85">
        <f>H44</f>
        <v>12000800</v>
      </c>
      <c r="I43" s="1"/>
      <c r="J43" s="2"/>
      <c r="K43" s="3"/>
      <c r="L43" s="1"/>
      <c r="M43" s="1"/>
      <c r="N43" s="1"/>
      <c r="O43" s="1"/>
    </row>
    <row r="44" spans="1:15" ht="41.25" customHeight="1">
      <c r="A44" s="35"/>
      <c r="B44" s="41" t="s">
        <v>275</v>
      </c>
      <c r="C44" s="5"/>
      <c r="D44" s="21" t="s">
        <v>15</v>
      </c>
      <c r="E44" s="21" t="s">
        <v>20</v>
      </c>
      <c r="F44" s="21" t="s">
        <v>273</v>
      </c>
      <c r="G44" s="21" t="s">
        <v>178</v>
      </c>
      <c r="H44" s="85">
        <v>12000800</v>
      </c>
      <c r="I44" s="1"/>
      <c r="J44" s="2"/>
      <c r="K44" s="3"/>
      <c r="L44" s="1"/>
      <c r="M44" s="1"/>
      <c r="N44" s="1"/>
      <c r="O44" s="1"/>
    </row>
    <row r="45" spans="1:18" s="51" customFormat="1" ht="27" customHeight="1">
      <c r="A45" s="35"/>
      <c r="B45" s="41" t="s">
        <v>317</v>
      </c>
      <c r="C45" s="5"/>
      <c r="D45" s="21" t="s">
        <v>15</v>
      </c>
      <c r="E45" s="21" t="s">
        <v>27</v>
      </c>
      <c r="F45" s="21" t="s">
        <v>41</v>
      </c>
      <c r="G45" s="21" t="s">
        <v>8</v>
      </c>
      <c r="H45" s="85">
        <f>H46</f>
        <v>293097.6</v>
      </c>
      <c r="I45" s="58"/>
      <c r="J45" s="56"/>
      <c r="K45" s="59"/>
      <c r="L45" s="58"/>
      <c r="M45" s="58"/>
      <c r="N45" s="58"/>
      <c r="O45" s="58"/>
      <c r="R45" s="55"/>
    </row>
    <row r="46" spans="1:18" s="51" customFormat="1" ht="17.25" customHeight="1">
      <c r="A46" s="35"/>
      <c r="B46" s="41" t="s">
        <v>274</v>
      </c>
      <c r="C46" s="5"/>
      <c r="D46" s="21" t="s">
        <v>15</v>
      </c>
      <c r="E46" s="21" t="s">
        <v>27</v>
      </c>
      <c r="F46" s="21" t="s">
        <v>273</v>
      </c>
      <c r="G46" s="21" t="s">
        <v>8</v>
      </c>
      <c r="H46" s="85">
        <f>H47</f>
        <v>293097.6</v>
      </c>
      <c r="I46" s="58"/>
      <c r="J46" s="56"/>
      <c r="K46" s="59"/>
      <c r="L46" s="58"/>
      <c r="M46" s="58"/>
      <c r="N46" s="58"/>
      <c r="O46" s="58"/>
      <c r="R46" s="55"/>
    </row>
    <row r="47" spans="1:18" s="51" customFormat="1" ht="41.25" customHeight="1">
      <c r="A47" s="35"/>
      <c r="B47" s="41" t="s">
        <v>318</v>
      </c>
      <c r="C47" s="5"/>
      <c r="D47" s="21" t="s">
        <v>15</v>
      </c>
      <c r="E47" s="21" t="s">
        <v>27</v>
      </c>
      <c r="F47" s="21" t="s">
        <v>273</v>
      </c>
      <c r="G47" s="21" t="s">
        <v>316</v>
      </c>
      <c r="H47" s="85">
        <v>293097.6</v>
      </c>
      <c r="I47" s="58"/>
      <c r="J47" s="56"/>
      <c r="K47" s="59"/>
      <c r="L47" s="58"/>
      <c r="M47" s="58"/>
      <c r="N47" s="58"/>
      <c r="O47" s="58"/>
      <c r="R47" s="55"/>
    </row>
    <row r="48" spans="1:15" ht="27" customHeight="1">
      <c r="A48" s="35"/>
      <c r="B48" s="41" t="s">
        <v>209</v>
      </c>
      <c r="C48" s="5"/>
      <c r="D48" s="21" t="s">
        <v>15</v>
      </c>
      <c r="E48" s="21" t="s">
        <v>10</v>
      </c>
      <c r="F48" s="21" t="s">
        <v>41</v>
      </c>
      <c r="G48" s="21" t="s">
        <v>8</v>
      </c>
      <c r="H48" s="85">
        <f>H50+H52</f>
        <v>32884000</v>
      </c>
      <c r="I48" s="1"/>
      <c r="J48" s="2"/>
      <c r="K48" s="3"/>
      <c r="L48" s="1"/>
      <c r="M48" s="1"/>
      <c r="N48" s="1"/>
      <c r="O48" s="1"/>
    </row>
    <row r="49" spans="1:15" ht="28.5" customHeight="1">
      <c r="A49" s="35"/>
      <c r="B49" s="41" t="s">
        <v>226</v>
      </c>
      <c r="C49" s="5"/>
      <c r="D49" s="21" t="s">
        <v>15</v>
      </c>
      <c r="E49" s="21" t="s">
        <v>10</v>
      </c>
      <c r="F49" s="21" t="s">
        <v>206</v>
      </c>
      <c r="G49" s="21" t="s">
        <v>8</v>
      </c>
      <c r="H49" s="85">
        <f>H50+H52</f>
        <v>32884000</v>
      </c>
      <c r="I49" s="1"/>
      <c r="J49" s="2"/>
      <c r="K49" s="3"/>
      <c r="L49" s="1"/>
      <c r="M49" s="1"/>
      <c r="N49" s="1"/>
      <c r="O49" s="1"/>
    </row>
    <row r="50" spans="1:15" ht="53.25" customHeight="1">
      <c r="A50" s="35"/>
      <c r="B50" s="41" t="s">
        <v>204</v>
      </c>
      <c r="C50" s="5"/>
      <c r="D50" s="21" t="s">
        <v>15</v>
      </c>
      <c r="E50" s="21" t="s">
        <v>10</v>
      </c>
      <c r="F50" s="21" t="s">
        <v>218</v>
      </c>
      <c r="G50" s="21" t="s">
        <v>8</v>
      </c>
      <c r="H50" s="85">
        <f>H51</f>
        <v>15000000</v>
      </c>
      <c r="I50" s="1"/>
      <c r="J50" s="2"/>
      <c r="K50" s="3"/>
      <c r="L50" s="1"/>
      <c r="M50" s="1"/>
      <c r="N50" s="1"/>
      <c r="O50" s="1"/>
    </row>
    <row r="51" spans="1:15" ht="29.25" customHeight="1">
      <c r="A51" s="35"/>
      <c r="B51" s="41" t="s">
        <v>177</v>
      </c>
      <c r="C51" s="5"/>
      <c r="D51" s="21" t="s">
        <v>15</v>
      </c>
      <c r="E51" s="21" t="s">
        <v>10</v>
      </c>
      <c r="F51" s="21" t="s">
        <v>218</v>
      </c>
      <c r="G51" s="21" t="s">
        <v>176</v>
      </c>
      <c r="H51" s="85">
        <f>10000000+5000000</f>
        <v>15000000</v>
      </c>
      <c r="I51" s="1"/>
      <c r="J51" s="2"/>
      <c r="K51" s="3"/>
      <c r="L51" s="1"/>
      <c r="M51" s="1"/>
      <c r="N51" s="1"/>
      <c r="O51" s="1"/>
    </row>
    <row r="52" spans="1:15" ht="53.25" customHeight="1">
      <c r="A52" s="35"/>
      <c r="B52" s="41" t="s">
        <v>262</v>
      </c>
      <c r="C52" s="5"/>
      <c r="D52" s="21" t="s">
        <v>15</v>
      </c>
      <c r="E52" s="21" t="s">
        <v>10</v>
      </c>
      <c r="F52" s="21" t="s">
        <v>219</v>
      </c>
      <c r="G52" s="21" t="s">
        <v>8</v>
      </c>
      <c r="H52" s="85">
        <f>H53</f>
        <v>17884000</v>
      </c>
      <c r="I52" s="1"/>
      <c r="J52" s="2"/>
      <c r="K52" s="3"/>
      <c r="L52" s="1"/>
      <c r="M52" s="1"/>
      <c r="N52" s="1"/>
      <c r="O52" s="1"/>
    </row>
    <row r="53" spans="1:8" ht="25.5">
      <c r="A53" s="35"/>
      <c r="B53" s="41" t="s">
        <v>177</v>
      </c>
      <c r="C53" s="5"/>
      <c r="D53" s="21" t="s">
        <v>15</v>
      </c>
      <c r="E53" s="21" t="s">
        <v>10</v>
      </c>
      <c r="F53" s="21" t="s">
        <v>219</v>
      </c>
      <c r="G53" s="21" t="s">
        <v>176</v>
      </c>
      <c r="H53" s="85">
        <v>17884000</v>
      </c>
    </row>
    <row r="54" spans="1:18" s="18" customFormat="1" ht="18" customHeight="1">
      <c r="A54" s="36">
        <v>2</v>
      </c>
      <c r="B54" s="32" t="s">
        <v>224</v>
      </c>
      <c r="C54" s="12" t="s">
        <v>140</v>
      </c>
      <c r="D54" s="25"/>
      <c r="E54" s="25"/>
      <c r="F54" s="25"/>
      <c r="G54" s="25"/>
      <c r="H54" s="86">
        <f>H55</f>
        <v>11951000</v>
      </c>
      <c r="R54" s="28"/>
    </row>
    <row r="55" spans="1:18" s="16" customFormat="1" ht="18" customHeight="1">
      <c r="A55" s="34"/>
      <c r="B55" s="43" t="s">
        <v>83</v>
      </c>
      <c r="C55" s="9"/>
      <c r="D55" s="78" t="s">
        <v>7</v>
      </c>
      <c r="E55" s="78" t="s">
        <v>9</v>
      </c>
      <c r="F55" s="78" t="s">
        <v>41</v>
      </c>
      <c r="G55" s="78" t="s">
        <v>8</v>
      </c>
      <c r="H55" s="84">
        <f>H59+H63+H56</f>
        <v>11951000</v>
      </c>
      <c r="R55" s="27"/>
    </row>
    <row r="56" spans="1:18" s="16" customFormat="1" ht="57" customHeight="1">
      <c r="A56" s="34"/>
      <c r="B56" s="31" t="s">
        <v>242</v>
      </c>
      <c r="C56" s="5"/>
      <c r="D56" s="21" t="s">
        <v>7</v>
      </c>
      <c r="E56" s="21" t="s">
        <v>19</v>
      </c>
      <c r="F56" s="21" t="s">
        <v>41</v>
      </c>
      <c r="G56" s="21" t="s">
        <v>8</v>
      </c>
      <c r="H56" s="85">
        <f>H57</f>
        <v>1279000</v>
      </c>
      <c r="R56" s="27"/>
    </row>
    <row r="57" spans="1:18" s="16" customFormat="1" ht="28.5" customHeight="1">
      <c r="A57" s="34"/>
      <c r="B57" s="41" t="s">
        <v>85</v>
      </c>
      <c r="C57" s="5"/>
      <c r="D57" s="21" t="s">
        <v>7</v>
      </c>
      <c r="E57" s="21" t="s">
        <v>19</v>
      </c>
      <c r="F57" s="21" t="s">
        <v>86</v>
      </c>
      <c r="G57" s="21" t="s">
        <v>8</v>
      </c>
      <c r="H57" s="85">
        <f>H58</f>
        <v>1279000</v>
      </c>
      <c r="R57" s="27"/>
    </row>
    <row r="58" spans="1:18" s="16" customFormat="1" ht="18.75" customHeight="1">
      <c r="A58" s="34"/>
      <c r="B58" s="30" t="s">
        <v>241</v>
      </c>
      <c r="C58" s="5"/>
      <c r="D58" s="21" t="s">
        <v>7</v>
      </c>
      <c r="E58" s="21" t="s">
        <v>19</v>
      </c>
      <c r="F58" s="21" t="s">
        <v>86</v>
      </c>
      <c r="G58" s="21" t="s">
        <v>240</v>
      </c>
      <c r="H58" s="85">
        <v>1279000</v>
      </c>
      <c r="R58" s="27"/>
    </row>
    <row r="59" spans="1:8" ht="54" customHeight="1">
      <c r="A59" s="35"/>
      <c r="B59" s="41" t="s">
        <v>126</v>
      </c>
      <c r="C59" s="7"/>
      <c r="D59" s="21" t="s">
        <v>7</v>
      </c>
      <c r="E59" s="21" t="s">
        <v>20</v>
      </c>
      <c r="F59" s="21" t="s">
        <v>41</v>
      </c>
      <c r="G59" s="21" t="s">
        <v>8</v>
      </c>
      <c r="H59" s="85">
        <f>H60</f>
        <v>10051000</v>
      </c>
    </row>
    <row r="60" spans="1:8" ht="30.75" customHeight="1">
      <c r="A60" s="35"/>
      <c r="B60" s="41" t="s">
        <v>85</v>
      </c>
      <c r="C60" s="9"/>
      <c r="D60" s="21" t="s">
        <v>7</v>
      </c>
      <c r="E60" s="21" t="s">
        <v>20</v>
      </c>
      <c r="F60" s="21" t="s">
        <v>86</v>
      </c>
      <c r="G60" s="21" t="s">
        <v>8</v>
      </c>
      <c r="H60" s="85">
        <f>H62+H61</f>
        <v>10051000</v>
      </c>
    </row>
    <row r="61" spans="1:8" ht="16.5" customHeight="1">
      <c r="A61" s="35"/>
      <c r="B61" s="41" t="s">
        <v>108</v>
      </c>
      <c r="C61" s="9"/>
      <c r="D61" s="21" t="s">
        <v>84</v>
      </c>
      <c r="E61" s="21" t="s">
        <v>20</v>
      </c>
      <c r="F61" s="21" t="s">
        <v>86</v>
      </c>
      <c r="G61" s="21" t="s">
        <v>109</v>
      </c>
      <c r="H61" s="85">
        <v>8168000</v>
      </c>
    </row>
    <row r="62" spans="1:8" ht="25.5">
      <c r="A62" s="35"/>
      <c r="B62" s="41" t="s">
        <v>200</v>
      </c>
      <c r="C62" s="9"/>
      <c r="D62" s="21" t="s">
        <v>7</v>
      </c>
      <c r="E62" s="21" t="s">
        <v>20</v>
      </c>
      <c r="F62" s="21" t="s">
        <v>86</v>
      </c>
      <c r="G62" s="21" t="s">
        <v>99</v>
      </c>
      <c r="H62" s="85">
        <v>1883000</v>
      </c>
    </row>
    <row r="63" spans="1:8" ht="27" customHeight="1">
      <c r="A63" s="35"/>
      <c r="B63" s="41" t="s">
        <v>82</v>
      </c>
      <c r="C63" s="7"/>
      <c r="D63" s="21" t="s">
        <v>7</v>
      </c>
      <c r="E63" s="21" t="s">
        <v>28</v>
      </c>
      <c r="F63" s="21" t="s">
        <v>41</v>
      </c>
      <c r="G63" s="21" t="s">
        <v>8</v>
      </c>
      <c r="H63" s="85">
        <f>H64</f>
        <v>621000</v>
      </c>
    </row>
    <row r="64" spans="1:8" ht="38.25">
      <c r="A64" s="35"/>
      <c r="B64" s="41" t="s">
        <v>97</v>
      </c>
      <c r="C64" s="9"/>
      <c r="D64" s="21" t="s">
        <v>7</v>
      </c>
      <c r="E64" s="21" t="s">
        <v>28</v>
      </c>
      <c r="F64" s="21" t="s">
        <v>98</v>
      </c>
      <c r="G64" s="21" t="s">
        <v>8</v>
      </c>
      <c r="H64" s="85">
        <f>H65</f>
        <v>621000</v>
      </c>
    </row>
    <row r="65" spans="1:8" ht="25.5">
      <c r="A65" s="35"/>
      <c r="B65" s="41" t="s">
        <v>117</v>
      </c>
      <c r="C65" s="9"/>
      <c r="D65" s="21" t="s">
        <v>7</v>
      </c>
      <c r="E65" s="21" t="s">
        <v>28</v>
      </c>
      <c r="F65" s="21" t="s">
        <v>98</v>
      </c>
      <c r="G65" s="21" t="s">
        <v>91</v>
      </c>
      <c r="H65" s="85">
        <v>621000</v>
      </c>
    </row>
    <row r="66" spans="1:18" s="16" customFormat="1" ht="43.5" customHeight="1">
      <c r="A66" s="36">
        <v>3</v>
      </c>
      <c r="B66" s="79" t="s">
        <v>348</v>
      </c>
      <c r="C66" s="12" t="s">
        <v>345</v>
      </c>
      <c r="D66" s="21"/>
      <c r="E66" s="21"/>
      <c r="F66" s="21"/>
      <c r="G66" s="94"/>
      <c r="H66" s="86">
        <f>H67</f>
        <v>118000</v>
      </c>
      <c r="R66" s="27"/>
    </row>
    <row r="67" spans="1:18" s="48" customFormat="1" ht="22.5" customHeight="1">
      <c r="A67" s="34"/>
      <c r="B67" s="43" t="s">
        <v>83</v>
      </c>
      <c r="C67" s="9"/>
      <c r="D67" s="78" t="s">
        <v>7</v>
      </c>
      <c r="E67" s="78" t="s">
        <v>9</v>
      </c>
      <c r="F67" s="78" t="s">
        <v>41</v>
      </c>
      <c r="G67" s="78" t="s">
        <v>8</v>
      </c>
      <c r="H67" s="84">
        <f>H68</f>
        <v>118000</v>
      </c>
      <c r="R67" s="50"/>
    </row>
    <row r="68" spans="1:18" s="16" customFormat="1" ht="27" customHeight="1">
      <c r="A68" s="34"/>
      <c r="B68" s="30" t="s">
        <v>342</v>
      </c>
      <c r="C68" s="5"/>
      <c r="D68" s="21" t="s">
        <v>7</v>
      </c>
      <c r="E68" s="21" t="s">
        <v>13</v>
      </c>
      <c r="F68" s="21" t="s">
        <v>41</v>
      </c>
      <c r="G68" s="94" t="s">
        <v>8</v>
      </c>
      <c r="H68" s="85">
        <f>H69</f>
        <v>118000</v>
      </c>
      <c r="R68" s="27"/>
    </row>
    <row r="69" spans="1:18" s="16" customFormat="1" ht="27" customHeight="1">
      <c r="A69" s="34"/>
      <c r="B69" s="30" t="s">
        <v>343</v>
      </c>
      <c r="C69" s="5"/>
      <c r="D69" s="21" t="s">
        <v>7</v>
      </c>
      <c r="E69" s="21" t="s">
        <v>13</v>
      </c>
      <c r="F69" s="21" t="s">
        <v>340</v>
      </c>
      <c r="G69" s="94" t="s">
        <v>8</v>
      </c>
      <c r="H69" s="85">
        <f>H70</f>
        <v>118000</v>
      </c>
      <c r="R69" s="27"/>
    </row>
    <row r="70" spans="1:18" s="16" customFormat="1" ht="42" customHeight="1">
      <c r="A70" s="34"/>
      <c r="B70" s="30" t="s">
        <v>344</v>
      </c>
      <c r="C70" s="5"/>
      <c r="D70" s="21" t="s">
        <v>7</v>
      </c>
      <c r="E70" s="21" t="s">
        <v>13</v>
      </c>
      <c r="F70" s="21" t="s">
        <v>340</v>
      </c>
      <c r="G70" s="94" t="s">
        <v>341</v>
      </c>
      <c r="H70" s="85">
        <v>118000</v>
      </c>
      <c r="R70" s="27"/>
    </row>
    <row r="71" spans="1:18" s="61" customFormat="1" ht="45.75" customHeight="1">
      <c r="A71" s="36">
        <v>4</v>
      </c>
      <c r="B71" s="32" t="s">
        <v>158</v>
      </c>
      <c r="C71" s="12" t="s">
        <v>101</v>
      </c>
      <c r="D71" s="78"/>
      <c r="E71" s="78"/>
      <c r="F71" s="78"/>
      <c r="G71" s="78"/>
      <c r="H71" s="86">
        <f>H72+H79</f>
        <v>5601000</v>
      </c>
      <c r="R71" s="62"/>
    </row>
    <row r="72" spans="1:18" s="48" customFormat="1" ht="22.5" customHeight="1">
      <c r="A72" s="34"/>
      <c r="B72" s="43" t="s">
        <v>83</v>
      </c>
      <c r="C72" s="9"/>
      <c r="D72" s="78" t="s">
        <v>7</v>
      </c>
      <c r="E72" s="78" t="s">
        <v>9</v>
      </c>
      <c r="F72" s="78" t="s">
        <v>41</v>
      </c>
      <c r="G72" s="78" t="s">
        <v>8</v>
      </c>
      <c r="H72" s="84">
        <f>H73</f>
        <v>5271000</v>
      </c>
      <c r="R72" s="50"/>
    </row>
    <row r="73" spans="1:18" s="51" customFormat="1" ht="28.5" customHeight="1">
      <c r="A73" s="35"/>
      <c r="B73" s="41" t="s">
        <v>82</v>
      </c>
      <c r="C73" s="7"/>
      <c r="D73" s="21" t="s">
        <v>7</v>
      </c>
      <c r="E73" s="21" t="s">
        <v>28</v>
      </c>
      <c r="F73" s="21" t="s">
        <v>41</v>
      </c>
      <c r="G73" s="21" t="s">
        <v>8</v>
      </c>
      <c r="H73" s="85">
        <f>H74+H77</f>
        <v>5271000</v>
      </c>
      <c r="R73" s="55"/>
    </row>
    <row r="74" spans="1:18" s="51" customFormat="1" ht="25.5">
      <c r="A74" s="35"/>
      <c r="B74" s="41" t="s">
        <v>85</v>
      </c>
      <c r="C74" s="9"/>
      <c r="D74" s="21" t="s">
        <v>7</v>
      </c>
      <c r="E74" s="21" t="s">
        <v>28</v>
      </c>
      <c r="F74" s="21" t="s">
        <v>86</v>
      </c>
      <c r="G74" s="21" t="s">
        <v>8</v>
      </c>
      <c r="H74" s="85">
        <f>H75+H76</f>
        <v>4671000</v>
      </c>
      <c r="R74" s="55"/>
    </row>
    <row r="75" spans="1:18" s="51" customFormat="1" ht="24.75" customHeight="1">
      <c r="A75" s="35"/>
      <c r="B75" s="41" t="s">
        <v>108</v>
      </c>
      <c r="C75" s="5"/>
      <c r="D75" s="21" t="s">
        <v>7</v>
      </c>
      <c r="E75" s="21" t="s">
        <v>28</v>
      </c>
      <c r="F75" s="21" t="s">
        <v>86</v>
      </c>
      <c r="G75" s="21" t="s">
        <v>109</v>
      </c>
      <c r="H75" s="85">
        <f>4321000</f>
        <v>4321000</v>
      </c>
      <c r="R75" s="55"/>
    </row>
    <row r="76" spans="1:8" ht="42" customHeight="1">
      <c r="A76" s="35"/>
      <c r="B76" s="41" t="s">
        <v>180</v>
      </c>
      <c r="C76" s="5"/>
      <c r="D76" s="21" t="s">
        <v>7</v>
      </c>
      <c r="E76" s="21" t="s">
        <v>28</v>
      </c>
      <c r="F76" s="21" t="s">
        <v>86</v>
      </c>
      <c r="G76" s="21" t="s">
        <v>179</v>
      </c>
      <c r="H76" s="85">
        <v>350000</v>
      </c>
    </row>
    <row r="77" spans="1:8" ht="60" customHeight="1">
      <c r="A77" s="35"/>
      <c r="B77" s="41" t="s">
        <v>114</v>
      </c>
      <c r="C77" s="5"/>
      <c r="D77" s="21" t="s">
        <v>7</v>
      </c>
      <c r="E77" s="21" t="s">
        <v>28</v>
      </c>
      <c r="F77" s="21" t="s">
        <v>111</v>
      </c>
      <c r="G77" s="21" t="s">
        <v>8</v>
      </c>
      <c r="H77" s="85">
        <f>H78</f>
        <v>600000</v>
      </c>
    </row>
    <row r="78" spans="1:8" ht="51">
      <c r="A78" s="35"/>
      <c r="B78" s="41" t="s">
        <v>115</v>
      </c>
      <c r="C78" s="5"/>
      <c r="D78" s="21" t="s">
        <v>7</v>
      </c>
      <c r="E78" s="21" t="s">
        <v>28</v>
      </c>
      <c r="F78" s="21" t="s">
        <v>111</v>
      </c>
      <c r="G78" s="21" t="s">
        <v>113</v>
      </c>
      <c r="H78" s="85">
        <v>600000</v>
      </c>
    </row>
    <row r="79" spans="1:18" s="16" customFormat="1" ht="13.5" customHeight="1">
      <c r="A79" s="34"/>
      <c r="B79" s="43" t="s">
        <v>16</v>
      </c>
      <c r="C79" s="9"/>
      <c r="D79" s="78" t="s">
        <v>11</v>
      </c>
      <c r="E79" s="78" t="s">
        <v>9</v>
      </c>
      <c r="F79" s="78" t="s">
        <v>41</v>
      </c>
      <c r="G79" s="78" t="s">
        <v>8</v>
      </c>
      <c r="H79" s="84">
        <f>H80</f>
        <v>330000</v>
      </c>
      <c r="R79" s="27"/>
    </row>
    <row r="80" spans="1:8" ht="12.75">
      <c r="A80" s="35"/>
      <c r="B80" s="41" t="s">
        <v>17</v>
      </c>
      <c r="C80" s="5"/>
      <c r="D80" s="21" t="s">
        <v>11</v>
      </c>
      <c r="E80" s="21" t="s">
        <v>7</v>
      </c>
      <c r="F80" s="21" t="s">
        <v>41</v>
      </c>
      <c r="G80" s="21" t="s">
        <v>8</v>
      </c>
      <c r="H80" s="85">
        <f>H81</f>
        <v>330000</v>
      </c>
    </row>
    <row r="81" spans="1:8" ht="25.5">
      <c r="A81" s="35"/>
      <c r="B81" s="30" t="s">
        <v>278</v>
      </c>
      <c r="C81" s="5"/>
      <c r="D81" s="21" t="s">
        <v>11</v>
      </c>
      <c r="E81" s="21" t="s">
        <v>7</v>
      </c>
      <c r="F81" s="21" t="s">
        <v>276</v>
      </c>
      <c r="G81" s="21" t="s">
        <v>8</v>
      </c>
      <c r="H81" s="85">
        <f>H82</f>
        <v>330000</v>
      </c>
    </row>
    <row r="82" spans="1:8" ht="25.5">
      <c r="A82" s="35"/>
      <c r="B82" s="30" t="s">
        <v>279</v>
      </c>
      <c r="C82" s="5"/>
      <c r="D82" s="21" t="s">
        <v>11</v>
      </c>
      <c r="E82" s="21" t="s">
        <v>7</v>
      </c>
      <c r="F82" s="21" t="s">
        <v>276</v>
      </c>
      <c r="G82" s="21" t="s">
        <v>277</v>
      </c>
      <c r="H82" s="85">
        <v>330000</v>
      </c>
    </row>
    <row r="83" spans="1:18" s="61" customFormat="1" ht="14.25">
      <c r="A83" s="36">
        <v>5</v>
      </c>
      <c r="B83" s="32" t="s">
        <v>95</v>
      </c>
      <c r="C83" s="12" t="s">
        <v>164</v>
      </c>
      <c r="D83" s="78"/>
      <c r="E83" s="78"/>
      <c r="F83" s="78"/>
      <c r="G83" s="78"/>
      <c r="H83" s="86">
        <f>H84+H104+H116</f>
        <v>472686303.44</v>
      </c>
      <c r="R83" s="62"/>
    </row>
    <row r="84" spans="1:18" s="48" customFormat="1" ht="20.25" customHeight="1">
      <c r="A84" s="34"/>
      <c r="B84" s="43" t="s">
        <v>16</v>
      </c>
      <c r="C84" s="9"/>
      <c r="D84" s="78" t="s">
        <v>11</v>
      </c>
      <c r="E84" s="78" t="s">
        <v>9</v>
      </c>
      <c r="F84" s="78" t="s">
        <v>41</v>
      </c>
      <c r="G84" s="78" t="s">
        <v>8</v>
      </c>
      <c r="H84" s="84">
        <f>H99+H85+H90</f>
        <v>295071162.44</v>
      </c>
      <c r="R84" s="50"/>
    </row>
    <row r="85" spans="1:18" s="13" customFormat="1" ht="14.25" customHeight="1">
      <c r="A85" s="35"/>
      <c r="B85" s="41" t="s">
        <v>17</v>
      </c>
      <c r="C85" s="5"/>
      <c r="D85" s="21" t="s">
        <v>11</v>
      </c>
      <c r="E85" s="21" t="s">
        <v>7</v>
      </c>
      <c r="F85" s="21" t="s">
        <v>41</v>
      </c>
      <c r="G85" s="21" t="s">
        <v>8</v>
      </c>
      <c r="H85" s="85">
        <f>H86+H88</f>
        <v>3300000</v>
      </c>
      <c r="R85" s="26"/>
    </row>
    <row r="86" spans="1:18" s="13" customFormat="1" ht="30" customHeight="1">
      <c r="A86" s="35"/>
      <c r="B86" s="30" t="s">
        <v>278</v>
      </c>
      <c r="C86" s="5"/>
      <c r="D86" s="21" t="s">
        <v>11</v>
      </c>
      <c r="E86" s="21" t="s">
        <v>7</v>
      </c>
      <c r="F86" s="21" t="s">
        <v>276</v>
      </c>
      <c r="G86" s="21" t="s">
        <v>8</v>
      </c>
      <c r="H86" s="85">
        <f>H87</f>
        <v>2100000</v>
      </c>
      <c r="R86" s="26"/>
    </row>
    <row r="87" spans="1:18" s="13" customFormat="1" ht="30" customHeight="1">
      <c r="A87" s="35"/>
      <c r="B87" s="30" t="s">
        <v>279</v>
      </c>
      <c r="C87" s="5"/>
      <c r="D87" s="21" t="s">
        <v>11</v>
      </c>
      <c r="E87" s="21" t="s">
        <v>7</v>
      </c>
      <c r="F87" s="21" t="s">
        <v>276</v>
      </c>
      <c r="G87" s="21" t="s">
        <v>277</v>
      </c>
      <c r="H87" s="85">
        <v>2100000</v>
      </c>
      <c r="R87" s="26"/>
    </row>
    <row r="88" spans="1:18" s="13" customFormat="1" ht="18" customHeight="1">
      <c r="A88" s="35"/>
      <c r="B88" s="30" t="s">
        <v>53</v>
      </c>
      <c r="C88" s="5"/>
      <c r="D88" s="21" t="s">
        <v>11</v>
      </c>
      <c r="E88" s="21" t="s">
        <v>7</v>
      </c>
      <c r="F88" s="21" t="s">
        <v>54</v>
      </c>
      <c r="G88" s="21" t="s">
        <v>8</v>
      </c>
      <c r="H88" s="85">
        <f>H89</f>
        <v>1200000</v>
      </c>
      <c r="R88" s="26"/>
    </row>
    <row r="89" spans="1:18" s="13" customFormat="1" ht="30" customHeight="1">
      <c r="A89" s="35"/>
      <c r="B89" s="42" t="s">
        <v>198</v>
      </c>
      <c r="C89" s="5"/>
      <c r="D89" s="21" t="s">
        <v>11</v>
      </c>
      <c r="E89" s="21" t="s">
        <v>7</v>
      </c>
      <c r="F89" s="21" t="s">
        <v>54</v>
      </c>
      <c r="G89" s="21" t="s">
        <v>96</v>
      </c>
      <c r="H89" s="85">
        <v>1200000</v>
      </c>
      <c r="R89" s="26"/>
    </row>
    <row r="90" spans="1:18" s="63" customFormat="1" ht="15" customHeight="1">
      <c r="A90" s="35"/>
      <c r="B90" s="30" t="s">
        <v>281</v>
      </c>
      <c r="C90" s="5"/>
      <c r="D90" s="21" t="s">
        <v>11</v>
      </c>
      <c r="E90" s="21" t="s">
        <v>280</v>
      </c>
      <c r="F90" s="21" t="s">
        <v>41</v>
      </c>
      <c r="G90" s="21" t="s">
        <v>8</v>
      </c>
      <c r="H90" s="85">
        <f>H91+H96+H93</f>
        <v>3325000</v>
      </c>
      <c r="R90" s="55"/>
    </row>
    <row r="91" spans="1:18" s="63" customFormat="1" ht="30" customHeight="1">
      <c r="A91" s="35"/>
      <c r="B91" s="30" t="s">
        <v>278</v>
      </c>
      <c r="C91" s="5"/>
      <c r="D91" s="21" t="s">
        <v>11</v>
      </c>
      <c r="E91" s="21" t="s">
        <v>19</v>
      </c>
      <c r="F91" s="21" t="s">
        <v>276</v>
      </c>
      <c r="G91" s="21" t="s">
        <v>8</v>
      </c>
      <c r="H91" s="85">
        <f>H92</f>
        <v>1825000</v>
      </c>
      <c r="R91" s="55"/>
    </row>
    <row r="92" spans="1:18" s="63" customFormat="1" ht="30" customHeight="1">
      <c r="A92" s="35"/>
      <c r="B92" s="30" t="s">
        <v>279</v>
      </c>
      <c r="C92" s="5"/>
      <c r="D92" s="21" t="s">
        <v>11</v>
      </c>
      <c r="E92" s="21" t="s">
        <v>19</v>
      </c>
      <c r="F92" s="21" t="s">
        <v>276</v>
      </c>
      <c r="G92" s="21" t="s">
        <v>277</v>
      </c>
      <c r="H92" s="85">
        <v>1825000</v>
      </c>
      <c r="R92" s="55"/>
    </row>
    <row r="93" spans="1:18" s="63" customFormat="1" ht="20.25" customHeight="1">
      <c r="A93" s="35"/>
      <c r="B93" s="30" t="s">
        <v>324</v>
      </c>
      <c r="C93" s="5"/>
      <c r="D93" s="21" t="s">
        <v>11</v>
      </c>
      <c r="E93" s="21" t="s">
        <v>19</v>
      </c>
      <c r="F93" s="21" t="s">
        <v>319</v>
      </c>
      <c r="G93" s="21" t="s">
        <v>8</v>
      </c>
      <c r="H93" s="85">
        <f>H94</f>
        <v>1000000</v>
      </c>
      <c r="R93" s="55"/>
    </row>
    <row r="94" spans="1:18" s="63" customFormat="1" ht="81.75" customHeight="1">
      <c r="A94" s="35"/>
      <c r="B94" s="30" t="s">
        <v>322</v>
      </c>
      <c r="C94" s="5"/>
      <c r="D94" s="21" t="s">
        <v>11</v>
      </c>
      <c r="E94" s="21" t="s">
        <v>19</v>
      </c>
      <c r="F94" s="21" t="s">
        <v>320</v>
      </c>
      <c r="G94" s="21" t="s">
        <v>8</v>
      </c>
      <c r="H94" s="85">
        <f>H95</f>
        <v>1000000</v>
      </c>
      <c r="R94" s="55"/>
    </row>
    <row r="95" spans="1:18" s="63" customFormat="1" ht="30" customHeight="1">
      <c r="A95" s="35"/>
      <c r="B95" s="30" t="s">
        <v>323</v>
      </c>
      <c r="C95" s="5"/>
      <c r="D95" s="21" t="s">
        <v>11</v>
      </c>
      <c r="E95" s="21" t="s">
        <v>19</v>
      </c>
      <c r="F95" s="21" t="s">
        <v>320</v>
      </c>
      <c r="G95" s="21" t="s">
        <v>321</v>
      </c>
      <c r="H95" s="85">
        <f>1000000</f>
        <v>1000000</v>
      </c>
      <c r="R95" s="55"/>
    </row>
    <row r="96" spans="1:18" s="13" customFormat="1" ht="14.25" customHeight="1">
      <c r="A96" s="35"/>
      <c r="B96" s="30" t="s">
        <v>285</v>
      </c>
      <c r="C96" s="5"/>
      <c r="D96" s="21" t="s">
        <v>11</v>
      </c>
      <c r="E96" s="21" t="s">
        <v>19</v>
      </c>
      <c r="F96" s="21" t="s">
        <v>282</v>
      </c>
      <c r="G96" s="21" t="s">
        <v>8</v>
      </c>
      <c r="H96" s="85">
        <f>H97+H98</f>
        <v>500000</v>
      </c>
      <c r="R96" s="26"/>
    </row>
    <row r="97" spans="1:18" s="13" customFormat="1" ht="15" customHeight="1">
      <c r="A97" s="35"/>
      <c r="B97" s="30" t="s">
        <v>286</v>
      </c>
      <c r="C97" s="5"/>
      <c r="D97" s="21" t="s">
        <v>11</v>
      </c>
      <c r="E97" s="21" t="s">
        <v>19</v>
      </c>
      <c r="F97" s="21" t="s">
        <v>282</v>
      </c>
      <c r="G97" s="21" t="s">
        <v>283</v>
      </c>
      <c r="H97" s="85">
        <v>400000</v>
      </c>
      <c r="R97" s="26"/>
    </row>
    <row r="98" spans="1:18" s="13" customFormat="1" ht="70.5" customHeight="1">
      <c r="A98" s="35"/>
      <c r="B98" s="42" t="s">
        <v>287</v>
      </c>
      <c r="C98" s="5"/>
      <c r="D98" s="21" t="s">
        <v>11</v>
      </c>
      <c r="E98" s="21" t="s">
        <v>19</v>
      </c>
      <c r="F98" s="21" t="s">
        <v>282</v>
      </c>
      <c r="G98" s="21" t="s">
        <v>284</v>
      </c>
      <c r="H98" s="85">
        <v>100000</v>
      </c>
      <c r="R98" s="26"/>
    </row>
    <row r="99" spans="1:18" s="51" customFormat="1" ht="25.5">
      <c r="A99" s="35"/>
      <c r="B99" s="41" t="s">
        <v>55</v>
      </c>
      <c r="C99" s="5"/>
      <c r="D99" s="21" t="s">
        <v>11</v>
      </c>
      <c r="E99" s="21" t="s">
        <v>27</v>
      </c>
      <c r="F99" s="21" t="s">
        <v>41</v>
      </c>
      <c r="G99" s="21" t="s">
        <v>8</v>
      </c>
      <c r="H99" s="85">
        <f>H102+H100</f>
        <v>288446162.44</v>
      </c>
      <c r="R99" s="55"/>
    </row>
    <row r="100" spans="1:8" ht="25.5">
      <c r="A100" s="35"/>
      <c r="B100" s="41" t="s">
        <v>85</v>
      </c>
      <c r="C100" s="5"/>
      <c r="D100" s="21" t="s">
        <v>11</v>
      </c>
      <c r="E100" s="21" t="s">
        <v>27</v>
      </c>
      <c r="F100" s="21" t="s">
        <v>86</v>
      </c>
      <c r="G100" s="21" t="s">
        <v>8</v>
      </c>
      <c r="H100" s="85">
        <f>H101</f>
        <v>7299000</v>
      </c>
    </row>
    <row r="101" spans="1:8" ht="25.5">
      <c r="A101" s="35"/>
      <c r="B101" s="41" t="s">
        <v>51</v>
      </c>
      <c r="C101" s="5"/>
      <c r="D101" s="21" t="s">
        <v>11</v>
      </c>
      <c r="E101" s="21" t="s">
        <v>27</v>
      </c>
      <c r="F101" s="21" t="s">
        <v>86</v>
      </c>
      <c r="G101" s="21" t="s">
        <v>52</v>
      </c>
      <c r="H101" s="85">
        <v>7299000</v>
      </c>
    </row>
    <row r="102" spans="1:18" s="51" customFormat="1" ht="16.5" customHeight="1">
      <c r="A102" s="35"/>
      <c r="B102" s="41" t="s">
        <v>184</v>
      </c>
      <c r="C102" s="5"/>
      <c r="D102" s="21" t="s">
        <v>11</v>
      </c>
      <c r="E102" s="21" t="s">
        <v>27</v>
      </c>
      <c r="F102" s="21" t="s">
        <v>181</v>
      </c>
      <c r="G102" s="21" t="s">
        <v>8</v>
      </c>
      <c r="H102" s="85">
        <f>H103</f>
        <v>281147162.44</v>
      </c>
      <c r="R102" s="55"/>
    </row>
    <row r="103" spans="1:18" s="51" customFormat="1" ht="51">
      <c r="A103" s="35"/>
      <c r="B103" s="41" t="s">
        <v>183</v>
      </c>
      <c r="C103" s="5"/>
      <c r="D103" s="21" t="s">
        <v>11</v>
      </c>
      <c r="E103" s="21" t="s">
        <v>27</v>
      </c>
      <c r="F103" s="21" t="s">
        <v>181</v>
      </c>
      <c r="G103" s="21" t="s">
        <v>182</v>
      </c>
      <c r="H103" s="85">
        <v>281147162.44</v>
      </c>
      <c r="R103" s="55"/>
    </row>
    <row r="104" spans="1:18" s="48" customFormat="1" ht="15" customHeight="1">
      <c r="A104" s="34"/>
      <c r="B104" s="43" t="s">
        <v>21</v>
      </c>
      <c r="C104" s="9"/>
      <c r="D104" s="78" t="s">
        <v>66</v>
      </c>
      <c r="E104" s="78" t="s">
        <v>9</v>
      </c>
      <c r="F104" s="78" t="s">
        <v>41</v>
      </c>
      <c r="G104" s="78" t="s">
        <v>8</v>
      </c>
      <c r="H104" s="84">
        <f>H108+H113+H105</f>
        <v>162080000</v>
      </c>
      <c r="R104" s="50"/>
    </row>
    <row r="105" spans="1:18" s="48" customFormat="1" ht="15.75" customHeight="1">
      <c r="A105" s="34"/>
      <c r="B105" s="41" t="s">
        <v>22</v>
      </c>
      <c r="C105" s="9"/>
      <c r="D105" s="21" t="s">
        <v>13</v>
      </c>
      <c r="E105" s="21" t="s">
        <v>7</v>
      </c>
      <c r="F105" s="21" t="s">
        <v>41</v>
      </c>
      <c r="G105" s="21" t="s">
        <v>8</v>
      </c>
      <c r="H105" s="85">
        <f>H106</f>
        <v>2394000</v>
      </c>
      <c r="R105" s="50"/>
    </row>
    <row r="106" spans="1:18" s="48" customFormat="1" ht="18" customHeight="1">
      <c r="A106" s="34"/>
      <c r="B106" s="41" t="s">
        <v>23</v>
      </c>
      <c r="C106" s="9"/>
      <c r="D106" s="21" t="s">
        <v>13</v>
      </c>
      <c r="E106" s="21" t="s">
        <v>7</v>
      </c>
      <c r="F106" s="21" t="s">
        <v>67</v>
      </c>
      <c r="G106" s="21" t="s">
        <v>8</v>
      </c>
      <c r="H106" s="85">
        <f>H107</f>
        <v>2394000</v>
      </c>
      <c r="R106" s="50"/>
    </row>
    <row r="107" spans="1:18" s="48" customFormat="1" ht="25.5">
      <c r="A107" s="34"/>
      <c r="B107" s="41" t="s">
        <v>51</v>
      </c>
      <c r="C107" s="9"/>
      <c r="D107" s="21" t="s">
        <v>13</v>
      </c>
      <c r="E107" s="21" t="s">
        <v>7</v>
      </c>
      <c r="F107" s="21" t="s">
        <v>67</v>
      </c>
      <c r="G107" s="21" t="s">
        <v>52</v>
      </c>
      <c r="H107" s="85">
        <f>2394000</f>
        <v>2394000</v>
      </c>
      <c r="R107" s="50"/>
    </row>
    <row r="108" spans="1:18" s="48" customFormat="1" ht="12.75">
      <c r="A108" s="34"/>
      <c r="B108" s="41" t="s">
        <v>35</v>
      </c>
      <c r="C108" s="9"/>
      <c r="D108" s="21" t="s">
        <v>13</v>
      </c>
      <c r="E108" s="21" t="s">
        <v>19</v>
      </c>
      <c r="F108" s="21" t="s">
        <v>41</v>
      </c>
      <c r="G108" s="21" t="s">
        <v>8</v>
      </c>
      <c r="H108" s="85">
        <f>H111+H109</f>
        <v>10266000</v>
      </c>
      <c r="R108" s="50"/>
    </row>
    <row r="109" spans="1:18" s="48" customFormat="1" ht="38.25">
      <c r="A109" s="34"/>
      <c r="B109" s="41" t="s">
        <v>24</v>
      </c>
      <c r="C109" s="9"/>
      <c r="D109" s="21" t="s">
        <v>13</v>
      </c>
      <c r="E109" s="21" t="s">
        <v>19</v>
      </c>
      <c r="F109" s="21" t="s">
        <v>60</v>
      </c>
      <c r="G109" s="21" t="s">
        <v>8</v>
      </c>
      <c r="H109" s="85">
        <f>H110</f>
        <v>400000</v>
      </c>
      <c r="R109" s="50"/>
    </row>
    <row r="110" spans="1:18" s="48" customFormat="1" ht="25.5">
      <c r="A110" s="34"/>
      <c r="B110" s="41" t="s">
        <v>51</v>
      </c>
      <c r="C110" s="9"/>
      <c r="D110" s="21" t="s">
        <v>13</v>
      </c>
      <c r="E110" s="21" t="s">
        <v>19</v>
      </c>
      <c r="F110" s="21" t="s">
        <v>60</v>
      </c>
      <c r="G110" s="21" t="s">
        <v>52</v>
      </c>
      <c r="H110" s="85">
        <f>400000</f>
        <v>400000</v>
      </c>
      <c r="R110" s="50"/>
    </row>
    <row r="111" spans="1:18" s="48" customFormat="1" ht="25.5">
      <c r="A111" s="34"/>
      <c r="B111" s="41" t="s">
        <v>26</v>
      </c>
      <c r="C111" s="9"/>
      <c r="D111" s="21" t="s">
        <v>13</v>
      </c>
      <c r="E111" s="21" t="s">
        <v>19</v>
      </c>
      <c r="F111" s="21" t="s">
        <v>62</v>
      </c>
      <c r="G111" s="21" t="s">
        <v>8</v>
      </c>
      <c r="H111" s="85">
        <f>H112</f>
        <v>9866000</v>
      </c>
      <c r="R111" s="50"/>
    </row>
    <row r="112" spans="1:18" s="48" customFormat="1" ht="25.5">
      <c r="A112" s="34"/>
      <c r="B112" s="41" t="s">
        <v>51</v>
      </c>
      <c r="C112" s="9"/>
      <c r="D112" s="21" t="s">
        <v>13</v>
      </c>
      <c r="E112" s="21" t="s">
        <v>19</v>
      </c>
      <c r="F112" s="21" t="s">
        <v>62</v>
      </c>
      <c r="G112" s="21" t="s">
        <v>52</v>
      </c>
      <c r="H112" s="85">
        <v>9866000</v>
      </c>
      <c r="R112" s="50"/>
    </row>
    <row r="113" spans="1:8" ht="27.75" customHeight="1">
      <c r="A113" s="35"/>
      <c r="B113" s="41" t="s">
        <v>63</v>
      </c>
      <c r="C113" s="5"/>
      <c r="D113" s="21" t="s">
        <v>13</v>
      </c>
      <c r="E113" s="21" t="s">
        <v>36</v>
      </c>
      <c r="F113" s="21" t="s">
        <v>41</v>
      </c>
      <c r="G113" s="21" t="s">
        <v>8</v>
      </c>
      <c r="H113" s="85">
        <f>H114</f>
        <v>149420000</v>
      </c>
    </row>
    <row r="114" spans="1:8" ht="12.75">
      <c r="A114" s="35"/>
      <c r="B114" s="41" t="s">
        <v>184</v>
      </c>
      <c r="C114" s="5"/>
      <c r="D114" s="21" t="s">
        <v>13</v>
      </c>
      <c r="E114" s="21" t="s">
        <v>36</v>
      </c>
      <c r="F114" s="21" t="s">
        <v>181</v>
      </c>
      <c r="G114" s="21" t="s">
        <v>8</v>
      </c>
      <c r="H114" s="85">
        <f>H115</f>
        <v>149420000</v>
      </c>
    </row>
    <row r="115" spans="1:8" ht="51">
      <c r="A115" s="35"/>
      <c r="B115" s="41" t="s">
        <v>183</v>
      </c>
      <c r="C115" s="5"/>
      <c r="D115" s="21" t="s">
        <v>13</v>
      </c>
      <c r="E115" s="21" t="s">
        <v>36</v>
      </c>
      <c r="F115" s="21" t="s">
        <v>181</v>
      </c>
      <c r="G115" s="21" t="s">
        <v>182</v>
      </c>
      <c r="H115" s="85">
        <v>149420000</v>
      </c>
    </row>
    <row r="116" spans="1:18" s="48" customFormat="1" ht="25.5">
      <c r="A116" s="34"/>
      <c r="B116" s="43" t="s">
        <v>201</v>
      </c>
      <c r="C116" s="9"/>
      <c r="D116" s="78" t="s">
        <v>14</v>
      </c>
      <c r="E116" s="78" t="s">
        <v>9</v>
      </c>
      <c r="F116" s="78" t="s">
        <v>41</v>
      </c>
      <c r="G116" s="78" t="s">
        <v>8</v>
      </c>
      <c r="H116" s="84">
        <f>H120+H117</f>
        <v>15535141</v>
      </c>
      <c r="R116" s="50"/>
    </row>
    <row r="117" spans="1:18" s="63" customFormat="1" ht="12.75">
      <c r="A117" s="35"/>
      <c r="B117" s="41" t="s">
        <v>121</v>
      </c>
      <c r="C117" s="5"/>
      <c r="D117" s="21" t="s">
        <v>14</v>
      </c>
      <c r="E117" s="21" t="s">
        <v>7</v>
      </c>
      <c r="F117" s="21" t="s">
        <v>41</v>
      </c>
      <c r="G117" s="21" t="s">
        <v>8</v>
      </c>
      <c r="H117" s="85">
        <f>H118</f>
        <v>1942000</v>
      </c>
      <c r="R117" s="55"/>
    </row>
    <row r="118" spans="1:18" s="63" customFormat="1" ht="12.75">
      <c r="A118" s="35"/>
      <c r="B118" s="41" t="s">
        <v>30</v>
      </c>
      <c r="C118" s="5"/>
      <c r="D118" s="21" t="s">
        <v>14</v>
      </c>
      <c r="E118" s="21" t="s">
        <v>7</v>
      </c>
      <c r="F118" s="21" t="s">
        <v>106</v>
      </c>
      <c r="G118" s="21" t="s">
        <v>8</v>
      </c>
      <c r="H118" s="85">
        <f>H119</f>
        <v>1942000</v>
      </c>
      <c r="R118" s="55"/>
    </row>
    <row r="119" spans="1:18" s="63" customFormat="1" ht="25.5">
      <c r="A119" s="35"/>
      <c r="B119" s="41" t="s">
        <v>51</v>
      </c>
      <c r="C119" s="5"/>
      <c r="D119" s="21" t="s">
        <v>14</v>
      </c>
      <c r="E119" s="21" t="s">
        <v>7</v>
      </c>
      <c r="F119" s="21" t="s">
        <v>106</v>
      </c>
      <c r="G119" s="21" t="s">
        <v>52</v>
      </c>
      <c r="H119" s="85">
        <f>1842000+100000</f>
        <v>1942000</v>
      </c>
      <c r="R119" s="55"/>
    </row>
    <row r="120" spans="1:18" s="51" customFormat="1" ht="38.25">
      <c r="A120" s="35"/>
      <c r="B120" s="41" t="s">
        <v>202</v>
      </c>
      <c r="C120" s="5"/>
      <c r="D120" s="21" t="s">
        <v>94</v>
      </c>
      <c r="E120" s="21" t="s">
        <v>10</v>
      </c>
      <c r="F120" s="21" t="s">
        <v>41</v>
      </c>
      <c r="G120" s="21" t="s">
        <v>8</v>
      </c>
      <c r="H120" s="85">
        <f>H121</f>
        <v>13593141</v>
      </c>
      <c r="R120" s="55"/>
    </row>
    <row r="121" spans="1:18" s="51" customFormat="1" ht="12.75">
      <c r="A121" s="35"/>
      <c r="B121" s="41" t="s">
        <v>184</v>
      </c>
      <c r="C121" s="5"/>
      <c r="D121" s="21" t="s">
        <v>14</v>
      </c>
      <c r="E121" s="21" t="s">
        <v>10</v>
      </c>
      <c r="F121" s="21" t="s">
        <v>181</v>
      </c>
      <c r="G121" s="21" t="s">
        <v>8</v>
      </c>
      <c r="H121" s="85">
        <f>H122</f>
        <v>13593141</v>
      </c>
      <c r="R121" s="55"/>
    </row>
    <row r="122" spans="1:18" s="51" customFormat="1" ht="51">
      <c r="A122" s="35"/>
      <c r="B122" s="41" t="s">
        <v>183</v>
      </c>
      <c r="C122" s="5"/>
      <c r="D122" s="21" t="s">
        <v>14</v>
      </c>
      <c r="E122" s="21" t="s">
        <v>10</v>
      </c>
      <c r="F122" s="21" t="s">
        <v>181</v>
      </c>
      <c r="G122" s="21" t="s">
        <v>182</v>
      </c>
      <c r="H122" s="85">
        <v>13593141</v>
      </c>
      <c r="R122" s="55"/>
    </row>
    <row r="123" spans="1:18" s="18" customFormat="1" ht="25.5">
      <c r="A123" s="36">
        <v>6</v>
      </c>
      <c r="B123" s="32" t="s">
        <v>225</v>
      </c>
      <c r="C123" s="25" t="s">
        <v>160</v>
      </c>
      <c r="D123" s="93"/>
      <c r="E123" s="93"/>
      <c r="F123" s="93"/>
      <c r="G123" s="93"/>
      <c r="H123" s="87">
        <f>H124</f>
        <v>11257238.61</v>
      </c>
      <c r="R123" s="28"/>
    </row>
    <row r="124" spans="1:18" s="16" customFormat="1" ht="12.75">
      <c r="A124" s="34"/>
      <c r="B124" s="43" t="s">
        <v>83</v>
      </c>
      <c r="C124" s="9"/>
      <c r="D124" s="78" t="s">
        <v>7</v>
      </c>
      <c r="E124" s="78" t="s">
        <v>9</v>
      </c>
      <c r="F124" s="78" t="s">
        <v>41</v>
      </c>
      <c r="G124" s="78" t="s">
        <v>8</v>
      </c>
      <c r="H124" s="88">
        <f>H125+H128+H131</f>
        <v>11257238.61</v>
      </c>
      <c r="R124" s="27"/>
    </row>
    <row r="125" spans="1:18" s="13" customFormat="1" ht="51">
      <c r="A125" s="35"/>
      <c r="B125" s="43" t="s">
        <v>175</v>
      </c>
      <c r="C125" s="21"/>
      <c r="D125" s="21" t="s">
        <v>7</v>
      </c>
      <c r="E125" s="21" t="s">
        <v>10</v>
      </c>
      <c r="F125" s="21" t="s">
        <v>41</v>
      </c>
      <c r="G125" s="21" t="s">
        <v>8</v>
      </c>
      <c r="H125" s="89">
        <f>H126</f>
        <v>10149000</v>
      </c>
      <c r="R125" s="26"/>
    </row>
    <row r="126" spans="1:18" s="13" customFormat="1" ht="25.5">
      <c r="A126" s="35"/>
      <c r="B126" s="41" t="s">
        <v>85</v>
      </c>
      <c r="C126" s="21"/>
      <c r="D126" s="21" t="s">
        <v>7</v>
      </c>
      <c r="E126" s="21" t="s">
        <v>10</v>
      </c>
      <c r="F126" s="21" t="s">
        <v>86</v>
      </c>
      <c r="G126" s="21" t="s">
        <v>8</v>
      </c>
      <c r="H126" s="89">
        <f>H127</f>
        <v>10149000</v>
      </c>
      <c r="R126" s="26"/>
    </row>
    <row r="127" spans="1:18" s="13" customFormat="1" ht="21" customHeight="1">
      <c r="A127" s="35"/>
      <c r="B127" s="41" t="s">
        <v>108</v>
      </c>
      <c r="C127" s="21"/>
      <c r="D127" s="21" t="s">
        <v>7</v>
      </c>
      <c r="E127" s="21" t="s">
        <v>10</v>
      </c>
      <c r="F127" s="21" t="s">
        <v>86</v>
      </c>
      <c r="G127" s="21" t="s">
        <v>109</v>
      </c>
      <c r="H127" s="89">
        <v>10149000</v>
      </c>
      <c r="R127" s="26"/>
    </row>
    <row r="128" spans="1:18" s="13" customFormat="1" ht="18" customHeight="1">
      <c r="A128" s="35"/>
      <c r="B128" s="30" t="s">
        <v>38</v>
      </c>
      <c r="C128" s="21"/>
      <c r="D128" s="21" t="s">
        <v>7</v>
      </c>
      <c r="E128" s="21" t="s">
        <v>185</v>
      </c>
      <c r="F128" s="21" t="s">
        <v>41</v>
      </c>
      <c r="G128" s="21" t="s">
        <v>8</v>
      </c>
      <c r="H128" s="89">
        <f>H129</f>
        <v>1098238.6099999999</v>
      </c>
      <c r="R128" s="26"/>
    </row>
    <row r="129" spans="1:18" s="13" customFormat="1" ht="12.75">
      <c r="A129" s="35"/>
      <c r="B129" s="30" t="s">
        <v>38</v>
      </c>
      <c r="C129" s="21"/>
      <c r="D129" s="21" t="s">
        <v>7</v>
      </c>
      <c r="E129" s="21" t="s">
        <v>185</v>
      </c>
      <c r="F129" s="21" t="s">
        <v>186</v>
      </c>
      <c r="G129" s="21" t="s">
        <v>8</v>
      </c>
      <c r="H129" s="89">
        <f>H130</f>
        <v>1098238.6099999999</v>
      </c>
      <c r="R129" s="26"/>
    </row>
    <row r="130" spans="1:18" s="13" customFormat="1" ht="28.5" customHeight="1">
      <c r="A130" s="35"/>
      <c r="B130" s="30" t="s">
        <v>188</v>
      </c>
      <c r="C130" s="21"/>
      <c r="D130" s="21" t="s">
        <v>7</v>
      </c>
      <c r="E130" s="21" t="s">
        <v>185</v>
      </c>
      <c r="F130" s="21" t="s">
        <v>186</v>
      </c>
      <c r="G130" s="21" t="s">
        <v>187</v>
      </c>
      <c r="H130" s="89">
        <f>4929000-3830761.39</f>
        <v>1098238.6099999999</v>
      </c>
      <c r="R130" s="26"/>
    </row>
    <row r="131" spans="1:8" ht="28.5" customHeight="1">
      <c r="A131" s="35"/>
      <c r="B131" s="41" t="s">
        <v>82</v>
      </c>
      <c r="C131" s="7"/>
      <c r="D131" s="21" t="s">
        <v>7</v>
      </c>
      <c r="E131" s="21" t="s">
        <v>28</v>
      </c>
      <c r="F131" s="21" t="s">
        <v>41</v>
      </c>
      <c r="G131" s="21" t="s">
        <v>8</v>
      </c>
      <c r="H131" s="85">
        <f>H132</f>
        <v>10000</v>
      </c>
    </row>
    <row r="132" spans="1:18" s="40" customFormat="1" ht="42" customHeight="1">
      <c r="A132" s="37"/>
      <c r="B132" s="41" t="s">
        <v>97</v>
      </c>
      <c r="C132" s="7"/>
      <c r="D132" s="21" t="s">
        <v>7</v>
      </c>
      <c r="E132" s="21" t="s">
        <v>28</v>
      </c>
      <c r="F132" s="21" t="s">
        <v>98</v>
      </c>
      <c r="G132" s="21" t="s">
        <v>8</v>
      </c>
      <c r="H132" s="85">
        <f>H133</f>
        <v>10000</v>
      </c>
      <c r="R132" s="29"/>
    </row>
    <row r="133" spans="1:18" s="40" customFormat="1" ht="27" customHeight="1">
      <c r="A133" s="37"/>
      <c r="B133" s="45" t="s">
        <v>117</v>
      </c>
      <c r="C133" s="7"/>
      <c r="D133" s="21" t="s">
        <v>7</v>
      </c>
      <c r="E133" s="21" t="s">
        <v>28</v>
      </c>
      <c r="F133" s="21" t="s">
        <v>98</v>
      </c>
      <c r="G133" s="21" t="s">
        <v>91</v>
      </c>
      <c r="H133" s="85">
        <v>10000</v>
      </c>
      <c r="R133" s="29"/>
    </row>
    <row r="134" spans="1:18" s="61" customFormat="1" ht="43.5" customHeight="1">
      <c r="A134" s="36">
        <v>7</v>
      </c>
      <c r="B134" s="32" t="s">
        <v>141</v>
      </c>
      <c r="C134" s="12" t="s">
        <v>33</v>
      </c>
      <c r="D134" s="78"/>
      <c r="E134" s="78"/>
      <c r="F134" s="78"/>
      <c r="G134" s="78"/>
      <c r="H134" s="86">
        <f>H143+H160+H193+H135+H139</f>
        <v>258593647</v>
      </c>
      <c r="R134" s="62"/>
    </row>
    <row r="135" spans="1:18" s="48" customFormat="1" ht="12.75">
      <c r="A135" s="34"/>
      <c r="B135" s="43" t="s">
        <v>83</v>
      </c>
      <c r="C135" s="9"/>
      <c r="D135" s="78" t="s">
        <v>7</v>
      </c>
      <c r="E135" s="78" t="s">
        <v>9</v>
      </c>
      <c r="F135" s="78" t="s">
        <v>41</v>
      </c>
      <c r="G135" s="78" t="s">
        <v>8</v>
      </c>
      <c r="H135" s="88">
        <f>H136</f>
        <v>392000</v>
      </c>
      <c r="R135" s="50"/>
    </row>
    <row r="136" spans="1:18" s="51" customFormat="1" ht="28.5" customHeight="1">
      <c r="A136" s="35"/>
      <c r="B136" s="41" t="s">
        <v>82</v>
      </c>
      <c r="C136" s="7"/>
      <c r="D136" s="21" t="s">
        <v>7</v>
      </c>
      <c r="E136" s="21" t="s">
        <v>28</v>
      </c>
      <c r="F136" s="21" t="s">
        <v>41</v>
      </c>
      <c r="G136" s="21" t="s">
        <v>8</v>
      </c>
      <c r="H136" s="85">
        <f>H137</f>
        <v>392000</v>
      </c>
      <c r="R136" s="55"/>
    </row>
    <row r="137" spans="1:18" s="64" customFormat="1" ht="42" customHeight="1">
      <c r="A137" s="37"/>
      <c r="B137" s="41" t="s">
        <v>97</v>
      </c>
      <c r="C137" s="7"/>
      <c r="D137" s="21" t="s">
        <v>7</v>
      </c>
      <c r="E137" s="21" t="s">
        <v>28</v>
      </c>
      <c r="F137" s="21" t="s">
        <v>98</v>
      </c>
      <c r="G137" s="21" t="s">
        <v>8</v>
      </c>
      <c r="H137" s="85">
        <f>H138</f>
        <v>392000</v>
      </c>
      <c r="R137" s="65"/>
    </row>
    <row r="138" spans="1:18" s="64" customFormat="1" ht="27" customHeight="1">
      <c r="A138" s="37"/>
      <c r="B138" s="45" t="s">
        <v>117</v>
      </c>
      <c r="C138" s="7"/>
      <c r="D138" s="21" t="s">
        <v>7</v>
      </c>
      <c r="E138" s="21" t="s">
        <v>28</v>
      </c>
      <c r="F138" s="21" t="s">
        <v>98</v>
      </c>
      <c r="G138" s="21" t="s">
        <v>91</v>
      </c>
      <c r="H138" s="85">
        <v>392000</v>
      </c>
      <c r="R138" s="65"/>
    </row>
    <row r="139" spans="1:18" s="19" customFormat="1" ht="27" customHeight="1">
      <c r="A139" s="36"/>
      <c r="B139" s="31" t="s">
        <v>288</v>
      </c>
      <c r="C139" s="12"/>
      <c r="D139" s="78" t="s">
        <v>20</v>
      </c>
      <c r="E139" s="78" t="s">
        <v>9</v>
      </c>
      <c r="F139" s="78" t="s">
        <v>41</v>
      </c>
      <c r="G139" s="78" t="s">
        <v>8</v>
      </c>
      <c r="H139" s="84">
        <f>H140</f>
        <v>1000</v>
      </c>
      <c r="R139" s="28"/>
    </row>
    <row r="140" spans="1:18" s="40" customFormat="1" ht="27" customHeight="1">
      <c r="A140" s="37"/>
      <c r="B140" s="31" t="s">
        <v>289</v>
      </c>
      <c r="C140" s="7"/>
      <c r="D140" s="21" t="s">
        <v>20</v>
      </c>
      <c r="E140" s="21" t="s">
        <v>15</v>
      </c>
      <c r="F140" s="21" t="s">
        <v>41</v>
      </c>
      <c r="G140" s="21" t="s">
        <v>8</v>
      </c>
      <c r="H140" s="85">
        <f>H141</f>
        <v>1000</v>
      </c>
      <c r="R140" s="29"/>
    </row>
    <row r="141" spans="1:18" s="40" customFormat="1" ht="27" customHeight="1">
      <c r="A141" s="37"/>
      <c r="B141" s="30" t="s">
        <v>290</v>
      </c>
      <c r="C141" s="7"/>
      <c r="D141" s="21" t="s">
        <v>20</v>
      </c>
      <c r="E141" s="21" t="s">
        <v>15</v>
      </c>
      <c r="F141" s="21" t="s">
        <v>59</v>
      </c>
      <c r="G141" s="21" t="s">
        <v>8</v>
      </c>
      <c r="H141" s="85">
        <f>H142</f>
        <v>1000</v>
      </c>
      <c r="R141" s="29"/>
    </row>
    <row r="142" spans="1:18" s="40" customFormat="1" ht="55.5" customHeight="1">
      <c r="A142" s="37"/>
      <c r="B142" s="30" t="s">
        <v>80</v>
      </c>
      <c r="C142" s="7"/>
      <c r="D142" s="21" t="s">
        <v>20</v>
      </c>
      <c r="E142" s="21" t="s">
        <v>15</v>
      </c>
      <c r="F142" s="21" t="s">
        <v>59</v>
      </c>
      <c r="G142" s="21" t="s">
        <v>81</v>
      </c>
      <c r="H142" s="85">
        <v>1000</v>
      </c>
      <c r="R142" s="29"/>
    </row>
    <row r="143" spans="1:18" s="16" customFormat="1" ht="18" customHeight="1">
      <c r="A143" s="34"/>
      <c r="B143" s="43" t="s">
        <v>44</v>
      </c>
      <c r="C143" s="9"/>
      <c r="D143" s="78" t="s">
        <v>27</v>
      </c>
      <c r="E143" s="78" t="s">
        <v>9</v>
      </c>
      <c r="F143" s="78" t="s">
        <v>41</v>
      </c>
      <c r="G143" s="78" t="s">
        <v>8</v>
      </c>
      <c r="H143" s="84">
        <f>H144+H148+H150</f>
        <v>51751900</v>
      </c>
      <c r="R143" s="27"/>
    </row>
    <row r="144" spans="1:18" s="13" customFormat="1" ht="18.75" customHeight="1">
      <c r="A144" s="37"/>
      <c r="B144" s="41" t="s">
        <v>137</v>
      </c>
      <c r="C144" s="7"/>
      <c r="D144" s="21" t="s">
        <v>27</v>
      </c>
      <c r="E144" s="21" t="s">
        <v>10</v>
      </c>
      <c r="F144" s="21" t="s">
        <v>41</v>
      </c>
      <c r="G144" s="21" t="s">
        <v>8</v>
      </c>
      <c r="H144" s="85">
        <f>H145</f>
        <v>2100000</v>
      </c>
      <c r="R144" s="26"/>
    </row>
    <row r="145" spans="1:18" s="13" customFormat="1" ht="19.5" customHeight="1">
      <c r="A145" s="37"/>
      <c r="B145" s="41" t="s">
        <v>138</v>
      </c>
      <c r="C145" s="7"/>
      <c r="D145" s="21" t="s">
        <v>27</v>
      </c>
      <c r="E145" s="21" t="s">
        <v>10</v>
      </c>
      <c r="F145" s="21" t="s">
        <v>136</v>
      </c>
      <c r="G145" s="21" t="s">
        <v>8</v>
      </c>
      <c r="H145" s="85">
        <f>H146</f>
        <v>2100000</v>
      </c>
      <c r="R145" s="26"/>
    </row>
    <row r="146" spans="1:18" s="13" customFormat="1" ht="57" customHeight="1">
      <c r="A146" s="37"/>
      <c r="B146" s="41" t="s">
        <v>313</v>
      </c>
      <c r="C146" s="7"/>
      <c r="D146" s="21" t="s">
        <v>27</v>
      </c>
      <c r="E146" s="21" t="s">
        <v>10</v>
      </c>
      <c r="F146" s="21" t="s">
        <v>136</v>
      </c>
      <c r="G146" s="21" t="s">
        <v>135</v>
      </c>
      <c r="H146" s="85">
        <v>2100000</v>
      </c>
      <c r="R146" s="26"/>
    </row>
    <row r="147" spans="1:18" s="13" customFormat="1" ht="14.25" customHeight="1">
      <c r="A147" s="37"/>
      <c r="B147" s="41" t="s">
        <v>124</v>
      </c>
      <c r="C147" s="5"/>
      <c r="D147" s="21" t="s">
        <v>27</v>
      </c>
      <c r="E147" s="21" t="s">
        <v>13</v>
      </c>
      <c r="F147" s="21" t="s">
        <v>41</v>
      </c>
      <c r="G147" s="21" t="s">
        <v>8</v>
      </c>
      <c r="H147" s="85">
        <f>H148</f>
        <v>3598000</v>
      </c>
      <c r="R147" s="26"/>
    </row>
    <row r="148" spans="1:18" s="13" customFormat="1" ht="42.75" customHeight="1">
      <c r="A148" s="37"/>
      <c r="B148" s="41" t="s">
        <v>49</v>
      </c>
      <c r="C148" s="5"/>
      <c r="D148" s="21" t="s">
        <v>27</v>
      </c>
      <c r="E148" s="21" t="s">
        <v>13</v>
      </c>
      <c r="F148" s="21" t="s">
        <v>50</v>
      </c>
      <c r="G148" s="21" t="s">
        <v>8</v>
      </c>
      <c r="H148" s="85">
        <f>H149</f>
        <v>3598000</v>
      </c>
      <c r="R148" s="26"/>
    </row>
    <row r="149" spans="1:18" s="13" customFormat="1" ht="28.5" customHeight="1">
      <c r="A149" s="37"/>
      <c r="B149" s="41" t="s">
        <v>51</v>
      </c>
      <c r="C149" s="5"/>
      <c r="D149" s="21" t="s">
        <v>27</v>
      </c>
      <c r="E149" s="21" t="s">
        <v>13</v>
      </c>
      <c r="F149" s="21" t="s">
        <v>50</v>
      </c>
      <c r="G149" s="21" t="s">
        <v>52</v>
      </c>
      <c r="H149" s="85">
        <v>3598000</v>
      </c>
      <c r="R149" s="26"/>
    </row>
    <row r="150" spans="1:18" s="13" customFormat="1" ht="18" customHeight="1">
      <c r="A150" s="37"/>
      <c r="B150" s="41" t="s">
        <v>40</v>
      </c>
      <c r="C150" s="5"/>
      <c r="D150" s="21" t="s">
        <v>45</v>
      </c>
      <c r="E150" s="21" t="s">
        <v>14</v>
      </c>
      <c r="F150" s="21" t="s">
        <v>41</v>
      </c>
      <c r="G150" s="21" t="s">
        <v>8</v>
      </c>
      <c r="H150" s="85">
        <f>H151+H153+H157+H155</f>
        <v>46053900</v>
      </c>
      <c r="R150" s="26"/>
    </row>
    <row r="151" spans="1:18" s="13" customFormat="1" ht="13.5" customHeight="1">
      <c r="A151" s="37"/>
      <c r="B151" s="41" t="s">
        <v>142</v>
      </c>
      <c r="C151" s="5"/>
      <c r="D151" s="21" t="s">
        <v>27</v>
      </c>
      <c r="E151" s="21" t="s">
        <v>14</v>
      </c>
      <c r="F151" s="21" t="s">
        <v>143</v>
      </c>
      <c r="G151" s="21" t="s">
        <v>8</v>
      </c>
      <c r="H151" s="85">
        <f>H152</f>
        <v>3566000</v>
      </c>
      <c r="R151" s="26"/>
    </row>
    <row r="152" spans="1:18" s="16" customFormat="1" ht="27" customHeight="1">
      <c r="A152" s="34"/>
      <c r="B152" s="41" t="s">
        <v>144</v>
      </c>
      <c r="C152" s="5"/>
      <c r="D152" s="21" t="s">
        <v>27</v>
      </c>
      <c r="E152" s="21" t="s">
        <v>14</v>
      </c>
      <c r="F152" s="21" t="s">
        <v>143</v>
      </c>
      <c r="G152" s="21" t="s">
        <v>145</v>
      </c>
      <c r="H152" s="85">
        <v>3566000</v>
      </c>
      <c r="R152" s="27"/>
    </row>
    <row r="153" spans="1:18" s="16" customFormat="1" ht="17.25" customHeight="1">
      <c r="A153" s="34"/>
      <c r="B153" s="41" t="s">
        <v>42</v>
      </c>
      <c r="C153" s="5"/>
      <c r="D153" s="21" t="s">
        <v>27</v>
      </c>
      <c r="E153" s="21" t="s">
        <v>14</v>
      </c>
      <c r="F153" s="21" t="s">
        <v>43</v>
      </c>
      <c r="G153" s="21" t="s">
        <v>8</v>
      </c>
      <c r="H153" s="85">
        <f>H154</f>
        <v>38327000</v>
      </c>
      <c r="R153" s="27"/>
    </row>
    <row r="154" spans="1:18" s="16" customFormat="1" ht="27.75" customHeight="1">
      <c r="A154" s="34"/>
      <c r="B154" s="41" t="s">
        <v>102</v>
      </c>
      <c r="C154" s="5"/>
      <c r="D154" s="21" t="s">
        <v>27</v>
      </c>
      <c r="E154" s="21" t="s">
        <v>14</v>
      </c>
      <c r="F154" s="21" t="s">
        <v>43</v>
      </c>
      <c r="G154" s="21" t="s">
        <v>101</v>
      </c>
      <c r="H154" s="85">
        <f>33327000+4650000+350000</f>
        <v>38327000</v>
      </c>
      <c r="R154" s="27"/>
    </row>
    <row r="155" spans="1:18" s="16" customFormat="1" ht="15.75" customHeight="1">
      <c r="A155" s="34"/>
      <c r="B155" s="30" t="s">
        <v>184</v>
      </c>
      <c r="C155" s="5"/>
      <c r="D155" s="21" t="s">
        <v>27</v>
      </c>
      <c r="E155" s="21" t="s">
        <v>14</v>
      </c>
      <c r="F155" s="21" t="s">
        <v>181</v>
      </c>
      <c r="G155" s="21" t="s">
        <v>8</v>
      </c>
      <c r="H155" s="85">
        <f>H156</f>
        <v>1238900</v>
      </c>
      <c r="R155" s="27"/>
    </row>
    <row r="156" spans="1:18" s="16" customFormat="1" ht="79.5" customHeight="1">
      <c r="A156" s="34"/>
      <c r="B156" s="77" t="s">
        <v>292</v>
      </c>
      <c r="C156" s="5"/>
      <c r="D156" s="21" t="s">
        <v>27</v>
      </c>
      <c r="E156" s="21" t="s">
        <v>14</v>
      </c>
      <c r="F156" s="21" t="s">
        <v>181</v>
      </c>
      <c r="G156" s="21" t="s">
        <v>291</v>
      </c>
      <c r="H156" s="85">
        <v>1238900</v>
      </c>
      <c r="R156" s="27"/>
    </row>
    <row r="157" spans="1:18" s="16" customFormat="1" ht="29.25" customHeight="1">
      <c r="A157" s="34"/>
      <c r="B157" s="41" t="s">
        <v>226</v>
      </c>
      <c r="C157" s="5"/>
      <c r="D157" s="21" t="s">
        <v>27</v>
      </c>
      <c r="E157" s="21" t="s">
        <v>14</v>
      </c>
      <c r="F157" s="21" t="s">
        <v>206</v>
      </c>
      <c r="G157" s="21" t="s">
        <v>8</v>
      </c>
      <c r="H157" s="85">
        <f>H158</f>
        <v>2922000</v>
      </c>
      <c r="R157" s="27"/>
    </row>
    <row r="158" spans="1:18" s="16" customFormat="1" ht="53.25" customHeight="1">
      <c r="A158" s="34"/>
      <c r="B158" s="30" t="s">
        <v>248</v>
      </c>
      <c r="C158" s="5"/>
      <c r="D158" s="21" t="s">
        <v>27</v>
      </c>
      <c r="E158" s="21" t="s">
        <v>14</v>
      </c>
      <c r="F158" s="21" t="s">
        <v>245</v>
      </c>
      <c r="G158" s="21" t="s">
        <v>8</v>
      </c>
      <c r="H158" s="85">
        <f>H159</f>
        <v>2922000</v>
      </c>
      <c r="R158" s="27"/>
    </row>
    <row r="159" spans="1:18" s="16" customFormat="1" ht="27.75" customHeight="1">
      <c r="A159" s="34"/>
      <c r="B159" s="30" t="s">
        <v>144</v>
      </c>
      <c r="C159" s="5"/>
      <c r="D159" s="21" t="s">
        <v>27</v>
      </c>
      <c r="E159" s="21" t="s">
        <v>14</v>
      </c>
      <c r="F159" s="21" t="s">
        <v>245</v>
      </c>
      <c r="G159" s="21" t="s">
        <v>145</v>
      </c>
      <c r="H159" s="85">
        <f>2300000+622000</f>
        <v>2922000</v>
      </c>
      <c r="R159" s="27"/>
    </row>
    <row r="160" spans="1:18" s="48" customFormat="1" ht="17.25" customHeight="1">
      <c r="A160" s="34"/>
      <c r="B160" s="43" t="s">
        <v>16</v>
      </c>
      <c r="C160" s="9"/>
      <c r="D160" s="78" t="s">
        <v>11</v>
      </c>
      <c r="E160" s="78" t="s">
        <v>9</v>
      </c>
      <c r="F160" s="78" t="s">
        <v>146</v>
      </c>
      <c r="G160" s="78" t="s">
        <v>8</v>
      </c>
      <c r="H160" s="84">
        <f>H161+H167+H188</f>
        <v>203848747</v>
      </c>
      <c r="R160" s="50"/>
    </row>
    <row r="161" spans="1:8" ht="19.5" customHeight="1">
      <c r="A161" s="35"/>
      <c r="B161" s="41" t="s">
        <v>17</v>
      </c>
      <c r="C161" s="5"/>
      <c r="D161" s="21" t="s">
        <v>90</v>
      </c>
      <c r="E161" s="21" t="s">
        <v>7</v>
      </c>
      <c r="F161" s="21" t="s">
        <v>41</v>
      </c>
      <c r="G161" s="21" t="s">
        <v>8</v>
      </c>
      <c r="H161" s="85">
        <f>H162+H165</f>
        <v>16758000</v>
      </c>
    </row>
    <row r="162" spans="1:8" ht="18" customHeight="1">
      <c r="A162" s="35"/>
      <c r="B162" s="41" t="s">
        <v>53</v>
      </c>
      <c r="C162" s="5"/>
      <c r="D162" s="21" t="s">
        <v>11</v>
      </c>
      <c r="E162" s="21" t="s">
        <v>7</v>
      </c>
      <c r="F162" s="21" t="s">
        <v>54</v>
      </c>
      <c r="G162" s="21" t="s">
        <v>8</v>
      </c>
      <c r="H162" s="85">
        <f>H163+H164</f>
        <v>16625000</v>
      </c>
    </row>
    <row r="163" spans="1:8" ht="27" customHeight="1">
      <c r="A163" s="35"/>
      <c r="B163" s="41" t="s">
        <v>198</v>
      </c>
      <c r="C163" s="5"/>
      <c r="D163" s="21" t="s">
        <v>11</v>
      </c>
      <c r="E163" s="21" t="s">
        <v>7</v>
      </c>
      <c r="F163" s="21" t="s">
        <v>54</v>
      </c>
      <c r="G163" s="21" t="s">
        <v>96</v>
      </c>
      <c r="H163" s="85">
        <v>8670000</v>
      </c>
    </row>
    <row r="164" spans="1:8" ht="69" customHeight="1">
      <c r="A164" s="35"/>
      <c r="B164" s="42" t="s">
        <v>294</v>
      </c>
      <c r="C164" s="5"/>
      <c r="D164" s="21" t="s">
        <v>11</v>
      </c>
      <c r="E164" s="21" t="s">
        <v>7</v>
      </c>
      <c r="F164" s="21" t="s">
        <v>54</v>
      </c>
      <c r="G164" s="21" t="s">
        <v>293</v>
      </c>
      <c r="H164" s="85">
        <v>7955000</v>
      </c>
    </row>
    <row r="165" spans="1:8" ht="35.25" customHeight="1">
      <c r="A165" s="35"/>
      <c r="B165" s="42" t="s">
        <v>266</v>
      </c>
      <c r="C165" s="5"/>
      <c r="D165" s="21" t="s">
        <v>11</v>
      </c>
      <c r="E165" s="21" t="s">
        <v>7</v>
      </c>
      <c r="F165" s="21" t="s">
        <v>265</v>
      </c>
      <c r="G165" s="21" t="s">
        <v>8</v>
      </c>
      <c r="H165" s="85">
        <f>H166</f>
        <v>133000</v>
      </c>
    </row>
    <row r="166" spans="1:8" ht="33" customHeight="1">
      <c r="A166" s="35"/>
      <c r="B166" s="42" t="s">
        <v>338</v>
      </c>
      <c r="C166" s="5"/>
      <c r="D166" s="21" t="s">
        <v>11</v>
      </c>
      <c r="E166" s="21" t="s">
        <v>7</v>
      </c>
      <c r="F166" s="21" t="s">
        <v>265</v>
      </c>
      <c r="G166" s="21" t="s">
        <v>332</v>
      </c>
      <c r="H166" s="85">
        <v>133000</v>
      </c>
    </row>
    <row r="167" spans="1:18" s="51" customFormat="1" ht="17.25" customHeight="1">
      <c r="A167" s="35"/>
      <c r="B167" s="41" t="s">
        <v>18</v>
      </c>
      <c r="C167" s="5"/>
      <c r="D167" s="21" t="s">
        <v>11</v>
      </c>
      <c r="E167" s="21" t="s">
        <v>19</v>
      </c>
      <c r="F167" s="21" t="s">
        <v>41</v>
      </c>
      <c r="G167" s="21" t="s">
        <v>8</v>
      </c>
      <c r="H167" s="85">
        <f>H168+H171+H176+H182+H173</f>
        <v>122004747</v>
      </c>
      <c r="R167" s="55"/>
    </row>
    <row r="168" spans="1:18" s="51" customFormat="1" ht="18.75" customHeight="1">
      <c r="A168" s="35"/>
      <c r="B168" s="41" t="s">
        <v>92</v>
      </c>
      <c r="C168" s="5"/>
      <c r="D168" s="21" t="s">
        <v>11</v>
      </c>
      <c r="E168" s="21" t="s">
        <v>19</v>
      </c>
      <c r="F168" s="21" t="s">
        <v>56</v>
      </c>
      <c r="G168" s="21" t="s">
        <v>8</v>
      </c>
      <c r="H168" s="85">
        <f>H169+H170</f>
        <v>2565322</v>
      </c>
      <c r="R168" s="55"/>
    </row>
    <row r="169" spans="1:8" ht="15" customHeight="1">
      <c r="A169" s="35"/>
      <c r="B169" s="41" t="s">
        <v>118</v>
      </c>
      <c r="C169" s="5"/>
      <c r="D169" s="21" t="s">
        <v>11</v>
      </c>
      <c r="E169" s="21" t="s">
        <v>19</v>
      </c>
      <c r="F169" s="21" t="s">
        <v>56</v>
      </c>
      <c r="G169" s="21" t="s">
        <v>46</v>
      </c>
      <c r="H169" s="85">
        <v>2190000</v>
      </c>
    </row>
    <row r="170" spans="1:18" s="51" customFormat="1" ht="30" customHeight="1">
      <c r="A170" s="35"/>
      <c r="B170" s="30" t="s">
        <v>296</v>
      </c>
      <c r="C170" s="5"/>
      <c r="D170" s="21" t="s">
        <v>11</v>
      </c>
      <c r="E170" s="21" t="s">
        <v>19</v>
      </c>
      <c r="F170" s="21" t="s">
        <v>56</v>
      </c>
      <c r="G170" s="21" t="s">
        <v>295</v>
      </c>
      <c r="H170" s="85">
        <v>375322</v>
      </c>
      <c r="R170" s="55"/>
    </row>
    <row r="171" spans="1:8" ht="30" customHeight="1">
      <c r="A171" s="35"/>
      <c r="B171" s="30" t="s">
        <v>298</v>
      </c>
      <c r="C171" s="5"/>
      <c r="D171" s="21" t="s">
        <v>11</v>
      </c>
      <c r="E171" s="21" t="s">
        <v>19</v>
      </c>
      <c r="F171" s="21" t="s">
        <v>297</v>
      </c>
      <c r="G171" s="21" t="s">
        <v>8</v>
      </c>
      <c r="H171" s="85">
        <f>H172</f>
        <v>3356000</v>
      </c>
    </row>
    <row r="172" spans="1:8" ht="44.25" customHeight="1">
      <c r="A172" s="35"/>
      <c r="B172" s="30" t="s">
        <v>314</v>
      </c>
      <c r="C172" s="5"/>
      <c r="D172" s="21" t="s">
        <v>11</v>
      </c>
      <c r="E172" s="21" t="s">
        <v>19</v>
      </c>
      <c r="F172" s="21" t="s">
        <v>297</v>
      </c>
      <c r="G172" s="21" t="s">
        <v>31</v>
      </c>
      <c r="H172" s="85">
        <v>3356000</v>
      </c>
    </row>
    <row r="173" spans="1:8" ht="21" customHeight="1">
      <c r="A173" s="35"/>
      <c r="B173" s="30" t="s">
        <v>324</v>
      </c>
      <c r="C173" s="5"/>
      <c r="D173" s="21" t="s">
        <v>11</v>
      </c>
      <c r="E173" s="21" t="s">
        <v>19</v>
      </c>
      <c r="F173" s="21" t="s">
        <v>319</v>
      </c>
      <c r="G173" s="21" t="s">
        <v>8</v>
      </c>
      <c r="H173" s="85">
        <f>H174</f>
        <v>7105425</v>
      </c>
    </row>
    <row r="174" spans="1:8" ht="72" customHeight="1">
      <c r="A174" s="35"/>
      <c r="B174" s="30" t="s">
        <v>339</v>
      </c>
      <c r="C174" s="5"/>
      <c r="D174" s="21" t="s">
        <v>11</v>
      </c>
      <c r="E174" s="21" t="s">
        <v>19</v>
      </c>
      <c r="F174" s="21" t="s">
        <v>333</v>
      </c>
      <c r="G174" s="21" t="s">
        <v>8</v>
      </c>
      <c r="H174" s="85">
        <f>H175</f>
        <v>7105425</v>
      </c>
    </row>
    <row r="175" spans="1:8" ht="30" customHeight="1">
      <c r="A175" s="35"/>
      <c r="B175" s="30" t="s">
        <v>296</v>
      </c>
      <c r="C175" s="5"/>
      <c r="D175" s="21" t="s">
        <v>11</v>
      </c>
      <c r="E175" s="21" t="s">
        <v>19</v>
      </c>
      <c r="F175" s="21" t="s">
        <v>333</v>
      </c>
      <c r="G175" s="21" t="s">
        <v>295</v>
      </c>
      <c r="H175" s="85">
        <v>7105425</v>
      </c>
    </row>
    <row r="176" spans="1:18" s="51" customFormat="1" ht="18" customHeight="1">
      <c r="A176" s="35"/>
      <c r="B176" s="30" t="s">
        <v>285</v>
      </c>
      <c r="C176" s="5"/>
      <c r="D176" s="21" t="s">
        <v>11</v>
      </c>
      <c r="E176" s="21" t="s">
        <v>19</v>
      </c>
      <c r="F176" s="21" t="s">
        <v>282</v>
      </c>
      <c r="G176" s="21" t="s">
        <v>8</v>
      </c>
      <c r="H176" s="85">
        <f>SUM(H177:H181)</f>
        <v>106998000</v>
      </c>
      <c r="R176" s="55"/>
    </row>
    <row r="177" spans="1:18" s="51" customFormat="1" ht="42" customHeight="1">
      <c r="A177" s="35"/>
      <c r="B177" s="30" t="s">
        <v>314</v>
      </c>
      <c r="C177" s="5"/>
      <c r="D177" s="21" t="s">
        <v>11</v>
      </c>
      <c r="E177" s="21" t="s">
        <v>19</v>
      </c>
      <c r="F177" s="21" t="s">
        <v>282</v>
      </c>
      <c r="G177" s="21" t="s">
        <v>31</v>
      </c>
      <c r="H177" s="85">
        <f>16096000-910000+98000</f>
        <v>15284000</v>
      </c>
      <c r="R177" s="55"/>
    </row>
    <row r="178" spans="1:18" s="51" customFormat="1" ht="16.5" customHeight="1">
      <c r="A178" s="35"/>
      <c r="B178" s="30" t="s">
        <v>286</v>
      </c>
      <c r="C178" s="5"/>
      <c r="D178" s="21" t="s">
        <v>11</v>
      </c>
      <c r="E178" s="21" t="s">
        <v>19</v>
      </c>
      <c r="F178" s="21" t="s">
        <v>282</v>
      </c>
      <c r="G178" s="21" t="s">
        <v>283</v>
      </c>
      <c r="H178" s="85">
        <f>12935000-10000+62000</f>
        <v>12987000</v>
      </c>
      <c r="R178" s="55"/>
    </row>
    <row r="179" spans="1:18" s="51" customFormat="1" ht="72" customHeight="1">
      <c r="A179" s="35"/>
      <c r="B179" s="42" t="s">
        <v>287</v>
      </c>
      <c r="C179" s="5"/>
      <c r="D179" s="21" t="s">
        <v>11</v>
      </c>
      <c r="E179" s="21" t="s">
        <v>19</v>
      </c>
      <c r="F179" s="21" t="s">
        <v>282</v>
      </c>
      <c r="G179" s="21" t="s">
        <v>284</v>
      </c>
      <c r="H179" s="85">
        <v>63251000</v>
      </c>
      <c r="R179" s="55"/>
    </row>
    <row r="180" spans="1:8" ht="19.5" customHeight="1">
      <c r="A180" s="35"/>
      <c r="B180" s="30" t="s">
        <v>301</v>
      </c>
      <c r="C180" s="5"/>
      <c r="D180" s="21" t="s">
        <v>11</v>
      </c>
      <c r="E180" s="21" t="s">
        <v>19</v>
      </c>
      <c r="F180" s="21" t="s">
        <v>282</v>
      </c>
      <c r="G180" s="21" t="s">
        <v>299</v>
      </c>
      <c r="H180" s="85">
        <f>10488000+120000+80000</f>
        <v>10688000</v>
      </c>
    </row>
    <row r="181" spans="1:18" s="51" customFormat="1" ht="30" customHeight="1">
      <c r="A181" s="35"/>
      <c r="B181" s="30" t="s">
        <v>302</v>
      </c>
      <c r="C181" s="5"/>
      <c r="D181" s="21" t="s">
        <v>11</v>
      </c>
      <c r="E181" s="21" t="s">
        <v>19</v>
      </c>
      <c r="F181" s="21" t="s">
        <v>282</v>
      </c>
      <c r="G181" s="21" t="s">
        <v>300</v>
      </c>
      <c r="H181" s="85">
        <v>4788000</v>
      </c>
      <c r="R181" s="55"/>
    </row>
    <row r="182" spans="1:18" s="51" customFormat="1" ht="30" customHeight="1">
      <c r="A182" s="35"/>
      <c r="B182" s="30" t="s">
        <v>226</v>
      </c>
      <c r="C182" s="5"/>
      <c r="D182" s="21" t="s">
        <v>11</v>
      </c>
      <c r="E182" s="21" t="s">
        <v>19</v>
      </c>
      <c r="F182" s="21" t="s">
        <v>206</v>
      </c>
      <c r="G182" s="21" t="s">
        <v>8</v>
      </c>
      <c r="H182" s="85">
        <f>H183</f>
        <v>1980000</v>
      </c>
      <c r="R182" s="55"/>
    </row>
    <row r="183" spans="1:18" s="51" customFormat="1" ht="40.5" customHeight="1">
      <c r="A183" s="35"/>
      <c r="B183" s="30" t="s">
        <v>247</v>
      </c>
      <c r="C183" s="5"/>
      <c r="D183" s="21" t="s">
        <v>11</v>
      </c>
      <c r="E183" s="21" t="s">
        <v>19</v>
      </c>
      <c r="F183" s="21" t="s">
        <v>246</v>
      </c>
      <c r="G183" s="21" t="s">
        <v>8</v>
      </c>
      <c r="H183" s="85">
        <f>SUM(H184:H187)</f>
        <v>1980000</v>
      </c>
      <c r="R183" s="55"/>
    </row>
    <row r="184" spans="1:18" s="51" customFormat="1" ht="43.5" customHeight="1">
      <c r="A184" s="35"/>
      <c r="B184" s="30" t="s">
        <v>314</v>
      </c>
      <c r="C184" s="5"/>
      <c r="D184" s="21" t="s">
        <v>11</v>
      </c>
      <c r="E184" s="21" t="s">
        <v>19</v>
      </c>
      <c r="F184" s="21" t="s">
        <v>246</v>
      </c>
      <c r="G184" s="21" t="s">
        <v>31</v>
      </c>
      <c r="H184" s="85">
        <v>810000</v>
      </c>
      <c r="R184" s="55"/>
    </row>
    <row r="185" spans="1:8" ht="16.5" customHeight="1">
      <c r="A185" s="35"/>
      <c r="B185" s="30" t="s">
        <v>286</v>
      </c>
      <c r="C185" s="5"/>
      <c r="D185" s="21" t="s">
        <v>11</v>
      </c>
      <c r="E185" s="21" t="s">
        <v>19</v>
      </c>
      <c r="F185" s="21" t="s">
        <v>246</v>
      </c>
      <c r="G185" s="21" t="s">
        <v>283</v>
      </c>
      <c r="H185" s="85">
        <v>200000</v>
      </c>
    </row>
    <row r="186" spans="1:18" s="51" customFormat="1" ht="69" customHeight="1">
      <c r="A186" s="35"/>
      <c r="B186" s="42" t="s">
        <v>287</v>
      </c>
      <c r="C186" s="5"/>
      <c r="D186" s="21" t="s">
        <v>11</v>
      </c>
      <c r="E186" s="21" t="s">
        <v>19</v>
      </c>
      <c r="F186" s="21" t="s">
        <v>246</v>
      </c>
      <c r="G186" s="21" t="s">
        <v>284</v>
      </c>
      <c r="H186" s="85">
        <v>470000</v>
      </c>
      <c r="R186" s="55"/>
    </row>
    <row r="187" spans="1:18" s="51" customFormat="1" ht="15" customHeight="1">
      <c r="A187" s="35"/>
      <c r="B187" s="30" t="s">
        <v>301</v>
      </c>
      <c r="C187" s="5"/>
      <c r="D187" s="21" t="s">
        <v>11</v>
      </c>
      <c r="E187" s="21" t="s">
        <v>19</v>
      </c>
      <c r="F187" s="21" t="s">
        <v>246</v>
      </c>
      <c r="G187" s="21" t="s">
        <v>299</v>
      </c>
      <c r="H187" s="85">
        <v>500000</v>
      </c>
      <c r="R187" s="55"/>
    </row>
    <row r="188" spans="1:18" s="51" customFormat="1" ht="32.25" customHeight="1">
      <c r="A188" s="35"/>
      <c r="B188" s="41" t="s">
        <v>55</v>
      </c>
      <c r="C188" s="5"/>
      <c r="D188" s="21" t="s">
        <v>11</v>
      </c>
      <c r="E188" s="21" t="s">
        <v>27</v>
      </c>
      <c r="F188" s="21" t="s">
        <v>41</v>
      </c>
      <c r="G188" s="21" t="s">
        <v>8</v>
      </c>
      <c r="H188" s="85">
        <f>H189+H191</f>
        <v>65086000</v>
      </c>
      <c r="R188" s="55"/>
    </row>
    <row r="189" spans="1:18" s="51" customFormat="1" ht="27" customHeight="1">
      <c r="A189" s="35"/>
      <c r="B189" s="41" t="s">
        <v>85</v>
      </c>
      <c r="C189" s="5"/>
      <c r="D189" s="21" t="s">
        <v>11</v>
      </c>
      <c r="E189" s="21" t="s">
        <v>27</v>
      </c>
      <c r="F189" s="21" t="s">
        <v>86</v>
      </c>
      <c r="G189" s="21" t="s">
        <v>8</v>
      </c>
      <c r="H189" s="85">
        <f>H190</f>
        <v>11308000</v>
      </c>
      <c r="R189" s="55"/>
    </row>
    <row r="190" spans="1:18" s="51" customFormat="1" ht="18" customHeight="1">
      <c r="A190" s="35"/>
      <c r="B190" s="41" t="s">
        <v>108</v>
      </c>
      <c r="C190" s="5"/>
      <c r="D190" s="21" t="s">
        <v>11</v>
      </c>
      <c r="E190" s="21" t="s">
        <v>27</v>
      </c>
      <c r="F190" s="21" t="s">
        <v>86</v>
      </c>
      <c r="G190" s="21" t="s">
        <v>109</v>
      </c>
      <c r="H190" s="85">
        <v>11308000</v>
      </c>
      <c r="R190" s="55"/>
    </row>
    <row r="191" spans="1:8" ht="18" customHeight="1">
      <c r="A191" s="35"/>
      <c r="B191" s="41" t="s">
        <v>184</v>
      </c>
      <c r="C191" s="5"/>
      <c r="D191" s="21" t="s">
        <v>11</v>
      </c>
      <c r="E191" s="21" t="s">
        <v>27</v>
      </c>
      <c r="F191" s="21" t="s">
        <v>181</v>
      </c>
      <c r="G191" s="21" t="s">
        <v>8</v>
      </c>
      <c r="H191" s="85">
        <f>H192</f>
        <v>53778000</v>
      </c>
    </row>
    <row r="192" spans="1:8" ht="57" customHeight="1">
      <c r="A192" s="35"/>
      <c r="B192" s="41" t="s">
        <v>183</v>
      </c>
      <c r="C192" s="5"/>
      <c r="D192" s="21" t="s">
        <v>11</v>
      </c>
      <c r="E192" s="21" t="s">
        <v>27</v>
      </c>
      <c r="F192" s="21" t="s">
        <v>181</v>
      </c>
      <c r="G192" s="21" t="s">
        <v>182</v>
      </c>
      <c r="H192" s="85">
        <v>53778000</v>
      </c>
    </row>
    <row r="193" spans="1:18" s="16" customFormat="1" ht="17.25" customHeight="1">
      <c r="A193" s="34"/>
      <c r="B193" s="43" t="s">
        <v>87</v>
      </c>
      <c r="C193" s="9"/>
      <c r="D193" s="78" t="s">
        <v>10</v>
      </c>
      <c r="E193" s="78" t="s">
        <v>9</v>
      </c>
      <c r="F193" s="78" t="s">
        <v>41</v>
      </c>
      <c r="G193" s="78" t="s">
        <v>8</v>
      </c>
      <c r="H193" s="84">
        <f>H194</f>
        <v>2600000</v>
      </c>
      <c r="R193" s="27"/>
    </row>
    <row r="194" spans="1:8" ht="30.75" customHeight="1">
      <c r="A194" s="35"/>
      <c r="B194" s="41" t="s">
        <v>207</v>
      </c>
      <c r="C194" s="5"/>
      <c r="D194" s="21" t="s">
        <v>10</v>
      </c>
      <c r="E194" s="21" t="s">
        <v>27</v>
      </c>
      <c r="F194" s="21" t="s">
        <v>41</v>
      </c>
      <c r="G194" s="21" t="s">
        <v>8</v>
      </c>
      <c r="H194" s="85">
        <f>H195</f>
        <v>2600000</v>
      </c>
    </row>
    <row r="195" spans="1:8" ht="27" customHeight="1">
      <c r="A195" s="35"/>
      <c r="B195" s="41" t="s">
        <v>226</v>
      </c>
      <c r="C195" s="5"/>
      <c r="D195" s="21" t="s">
        <v>10</v>
      </c>
      <c r="E195" s="21" t="s">
        <v>27</v>
      </c>
      <c r="F195" s="21" t="s">
        <v>206</v>
      </c>
      <c r="G195" s="21" t="s">
        <v>8</v>
      </c>
      <c r="H195" s="85">
        <f>H196</f>
        <v>2600000</v>
      </c>
    </row>
    <row r="196" spans="1:8" ht="57" customHeight="1">
      <c r="A196" s="35"/>
      <c r="B196" s="41" t="s">
        <v>232</v>
      </c>
      <c r="C196" s="5"/>
      <c r="D196" s="21" t="s">
        <v>10</v>
      </c>
      <c r="E196" s="21" t="s">
        <v>27</v>
      </c>
      <c r="F196" s="21" t="s">
        <v>214</v>
      </c>
      <c r="G196" s="21" t="s">
        <v>8</v>
      </c>
      <c r="H196" s="85">
        <f>H197</f>
        <v>2600000</v>
      </c>
    </row>
    <row r="197" spans="1:8" ht="18" customHeight="1">
      <c r="A197" s="35"/>
      <c r="B197" s="41" t="s">
        <v>88</v>
      </c>
      <c r="C197" s="5"/>
      <c r="D197" s="21" t="s">
        <v>10</v>
      </c>
      <c r="E197" s="21" t="s">
        <v>27</v>
      </c>
      <c r="F197" s="21" t="s">
        <v>214</v>
      </c>
      <c r="G197" s="21" t="s">
        <v>89</v>
      </c>
      <c r="H197" s="85">
        <v>2600000</v>
      </c>
    </row>
    <row r="198" spans="1:18" s="18" customFormat="1" ht="15" customHeight="1">
      <c r="A198" s="36">
        <v>8</v>
      </c>
      <c r="B198" s="32" t="s">
        <v>147</v>
      </c>
      <c r="C198" s="12" t="s">
        <v>161</v>
      </c>
      <c r="D198" s="78"/>
      <c r="E198" s="78"/>
      <c r="F198" s="78"/>
      <c r="G198" s="78"/>
      <c r="H198" s="86">
        <f>H199</f>
        <v>13574000</v>
      </c>
      <c r="R198" s="28"/>
    </row>
    <row r="199" spans="1:18" s="20" customFormat="1" ht="27" customHeight="1">
      <c r="A199" s="36"/>
      <c r="B199" s="43" t="s">
        <v>57</v>
      </c>
      <c r="C199" s="12"/>
      <c r="D199" s="78" t="s">
        <v>20</v>
      </c>
      <c r="E199" s="78" t="s">
        <v>9</v>
      </c>
      <c r="F199" s="78" t="s">
        <v>41</v>
      </c>
      <c r="G199" s="78" t="s">
        <v>8</v>
      </c>
      <c r="H199" s="84">
        <f>H200</f>
        <v>13574000</v>
      </c>
      <c r="R199" s="27"/>
    </row>
    <row r="200" spans="1:18" s="6" customFormat="1" ht="51">
      <c r="A200" s="37"/>
      <c r="B200" s="41" t="s">
        <v>58</v>
      </c>
      <c r="C200" s="12"/>
      <c r="D200" s="21" t="s">
        <v>20</v>
      </c>
      <c r="E200" s="21" t="s">
        <v>36</v>
      </c>
      <c r="F200" s="21" t="s">
        <v>41</v>
      </c>
      <c r="G200" s="21" t="s">
        <v>8</v>
      </c>
      <c r="H200" s="85">
        <f>H203+H201</f>
        <v>13574000</v>
      </c>
      <c r="R200" s="26"/>
    </row>
    <row r="201" spans="1:18" s="6" customFormat="1" ht="51">
      <c r="A201" s="37"/>
      <c r="B201" s="41" t="s">
        <v>336</v>
      </c>
      <c r="C201" s="12"/>
      <c r="D201" s="21" t="s">
        <v>20</v>
      </c>
      <c r="E201" s="21" t="s">
        <v>36</v>
      </c>
      <c r="F201" s="21" t="s">
        <v>334</v>
      </c>
      <c r="G201" s="21" t="s">
        <v>8</v>
      </c>
      <c r="H201" s="85">
        <v>100000</v>
      </c>
      <c r="R201" s="26"/>
    </row>
    <row r="202" spans="1:18" s="6" customFormat="1" ht="63.75">
      <c r="A202" s="37"/>
      <c r="B202" s="41" t="s">
        <v>337</v>
      </c>
      <c r="C202" s="12"/>
      <c r="D202" s="21" t="s">
        <v>20</v>
      </c>
      <c r="E202" s="21" t="s">
        <v>36</v>
      </c>
      <c r="F202" s="21" t="s">
        <v>334</v>
      </c>
      <c r="G202" s="21" t="s">
        <v>335</v>
      </c>
      <c r="H202" s="85">
        <v>100000</v>
      </c>
      <c r="R202" s="26"/>
    </row>
    <row r="203" spans="1:18" s="6" customFormat="1" ht="25.5">
      <c r="A203" s="37"/>
      <c r="B203" s="41" t="s">
        <v>103</v>
      </c>
      <c r="C203" s="5"/>
      <c r="D203" s="21" t="s">
        <v>20</v>
      </c>
      <c r="E203" s="21" t="s">
        <v>36</v>
      </c>
      <c r="F203" s="21" t="s">
        <v>104</v>
      </c>
      <c r="G203" s="21" t="s">
        <v>8</v>
      </c>
      <c r="H203" s="85">
        <f>H204</f>
        <v>13474000</v>
      </c>
      <c r="R203" s="26"/>
    </row>
    <row r="204" spans="1:18" s="6" customFormat="1" ht="25.5">
      <c r="A204" s="37"/>
      <c r="B204" s="41" t="s">
        <v>51</v>
      </c>
      <c r="C204" s="5"/>
      <c r="D204" s="21" t="s">
        <v>20</v>
      </c>
      <c r="E204" s="21" t="s">
        <v>36</v>
      </c>
      <c r="F204" s="21" t="s">
        <v>104</v>
      </c>
      <c r="G204" s="21" t="s">
        <v>52</v>
      </c>
      <c r="H204" s="85">
        <f>13016000+458000</f>
        <v>13474000</v>
      </c>
      <c r="R204" s="26"/>
    </row>
    <row r="205" spans="1:18" s="61" customFormat="1" ht="25.5">
      <c r="A205" s="36">
        <v>9</v>
      </c>
      <c r="B205" s="32" t="s">
        <v>149</v>
      </c>
      <c r="C205" s="12" t="s">
        <v>148</v>
      </c>
      <c r="D205" s="25"/>
      <c r="E205" s="25"/>
      <c r="F205" s="25"/>
      <c r="G205" s="25"/>
      <c r="H205" s="86">
        <f>H206</f>
        <v>360395486.35</v>
      </c>
      <c r="R205" s="62"/>
    </row>
    <row r="206" spans="1:18" s="67" customFormat="1" ht="12.75">
      <c r="A206" s="36"/>
      <c r="B206" s="43" t="s">
        <v>21</v>
      </c>
      <c r="C206" s="9"/>
      <c r="D206" s="78" t="s">
        <v>13</v>
      </c>
      <c r="E206" s="78" t="s">
        <v>9</v>
      </c>
      <c r="F206" s="78" t="s">
        <v>41</v>
      </c>
      <c r="G206" s="78" t="s">
        <v>8</v>
      </c>
      <c r="H206" s="84">
        <f>H207+H221</f>
        <v>360395486.35</v>
      </c>
      <c r="R206" s="50"/>
    </row>
    <row r="207" spans="1:18" s="66" customFormat="1" ht="12.75">
      <c r="A207" s="37"/>
      <c r="B207" s="41" t="s">
        <v>35</v>
      </c>
      <c r="C207" s="5"/>
      <c r="D207" s="21" t="s">
        <v>13</v>
      </c>
      <c r="E207" s="21" t="s">
        <v>19</v>
      </c>
      <c r="F207" s="21" t="s">
        <v>41</v>
      </c>
      <c r="G207" s="21" t="s">
        <v>8</v>
      </c>
      <c r="H207" s="85">
        <f>H208+H210+H212+H214+H218+H216</f>
        <v>297111050</v>
      </c>
      <c r="R207" s="55"/>
    </row>
    <row r="208" spans="1:18" s="6" customFormat="1" ht="38.25">
      <c r="A208" s="35"/>
      <c r="B208" s="41" t="s">
        <v>24</v>
      </c>
      <c r="C208" s="5"/>
      <c r="D208" s="21" t="s">
        <v>13</v>
      </c>
      <c r="E208" s="21" t="s">
        <v>19</v>
      </c>
      <c r="F208" s="21" t="s">
        <v>60</v>
      </c>
      <c r="G208" s="21" t="s">
        <v>8</v>
      </c>
      <c r="H208" s="85">
        <f>H209</f>
        <v>240115550</v>
      </c>
      <c r="R208" s="26"/>
    </row>
    <row r="209" spans="1:18" s="6" customFormat="1" ht="25.5">
      <c r="A209" s="35"/>
      <c r="B209" s="41" t="s">
        <v>51</v>
      </c>
      <c r="C209" s="5"/>
      <c r="D209" s="21" t="s">
        <v>13</v>
      </c>
      <c r="E209" s="21" t="s">
        <v>19</v>
      </c>
      <c r="F209" s="21" t="s">
        <v>60</v>
      </c>
      <c r="G209" s="21" t="s">
        <v>52</v>
      </c>
      <c r="H209" s="85">
        <v>240115550</v>
      </c>
      <c r="R209" s="26"/>
    </row>
    <row r="210" spans="1:18" s="6" customFormat="1" ht="12.75">
      <c r="A210" s="35"/>
      <c r="B210" s="41" t="s">
        <v>25</v>
      </c>
      <c r="C210" s="5"/>
      <c r="D210" s="21" t="s">
        <v>13</v>
      </c>
      <c r="E210" s="21" t="s">
        <v>19</v>
      </c>
      <c r="F210" s="21" t="s">
        <v>61</v>
      </c>
      <c r="G210" s="21" t="s">
        <v>8</v>
      </c>
      <c r="H210" s="85">
        <f>H211</f>
        <v>21237600</v>
      </c>
      <c r="R210" s="26"/>
    </row>
    <row r="211" spans="1:18" s="6" customFormat="1" ht="25.5">
      <c r="A211" s="35"/>
      <c r="B211" s="41" t="s">
        <v>51</v>
      </c>
      <c r="C211" s="5"/>
      <c r="D211" s="21" t="s">
        <v>13</v>
      </c>
      <c r="E211" s="21" t="s">
        <v>19</v>
      </c>
      <c r="F211" s="21" t="s">
        <v>61</v>
      </c>
      <c r="G211" s="21" t="s">
        <v>52</v>
      </c>
      <c r="H211" s="85">
        <v>21237600</v>
      </c>
      <c r="R211" s="26"/>
    </row>
    <row r="212" spans="1:18" s="6" customFormat="1" ht="25.5">
      <c r="A212" s="35"/>
      <c r="B212" s="41" t="s">
        <v>26</v>
      </c>
      <c r="C212" s="5"/>
      <c r="D212" s="21" t="s">
        <v>13</v>
      </c>
      <c r="E212" s="21" t="s">
        <v>19</v>
      </c>
      <c r="F212" s="21" t="s">
        <v>62</v>
      </c>
      <c r="G212" s="21" t="s">
        <v>8</v>
      </c>
      <c r="H212" s="85">
        <f>H213</f>
        <v>18189400</v>
      </c>
      <c r="R212" s="26"/>
    </row>
    <row r="213" spans="1:18" s="6" customFormat="1" ht="25.5">
      <c r="A213" s="35"/>
      <c r="B213" s="41" t="s">
        <v>51</v>
      </c>
      <c r="C213" s="5"/>
      <c r="D213" s="21" t="s">
        <v>13</v>
      </c>
      <c r="E213" s="21" t="s">
        <v>19</v>
      </c>
      <c r="F213" s="21" t="s">
        <v>62</v>
      </c>
      <c r="G213" s="21" t="s">
        <v>52</v>
      </c>
      <c r="H213" s="85">
        <v>18189400</v>
      </c>
      <c r="R213" s="26"/>
    </row>
    <row r="214" spans="1:18" s="6" customFormat="1" ht="26.25" customHeight="1">
      <c r="A214" s="35"/>
      <c r="B214" s="41" t="s">
        <v>163</v>
      </c>
      <c r="C214" s="5"/>
      <c r="D214" s="21" t="s">
        <v>13</v>
      </c>
      <c r="E214" s="21" t="s">
        <v>19</v>
      </c>
      <c r="F214" s="21" t="s">
        <v>162</v>
      </c>
      <c r="G214" s="21" t="s">
        <v>8</v>
      </c>
      <c r="H214" s="85">
        <f>H215</f>
        <v>10651100</v>
      </c>
      <c r="R214" s="26"/>
    </row>
    <row r="215" spans="1:18" s="6" customFormat="1" ht="25.5">
      <c r="A215" s="35"/>
      <c r="B215" s="41" t="s">
        <v>51</v>
      </c>
      <c r="C215" s="5"/>
      <c r="D215" s="21" t="s">
        <v>13</v>
      </c>
      <c r="E215" s="21" t="s">
        <v>19</v>
      </c>
      <c r="F215" s="21" t="s">
        <v>162</v>
      </c>
      <c r="G215" s="21" t="s">
        <v>52</v>
      </c>
      <c r="H215" s="85">
        <v>10651100</v>
      </c>
      <c r="R215" s="26"/>
    </row>
    <row r="216" spans="1:18" s="66" customFormat="1" ht="12.75">
      <c r="A216" s="35"/>
      <c r="B216" s="30" t="s">
        <v>274</v>
      </c>
      <c r="C216" s="5"/>
      <c r="D216" s="21" t="s">
        <v>13</v>
      </c>
      <c r="E216" s="21" t="s">
        <v>19</v>
      </c>
      <c r="F216" s="21" t="s">
        <v>273</v>
      </c>
      <c r="G216" s="21" t="s">
        <v>8</v>
      </c>
      <c r="H216" s="85">
        <f>H217</f>
        <v>126000</v>
      </c>
      <c r="R216" s="55"/>
    </row>
    <row r="217" spans="1:18" s="66" customFormat="1" ht="25.5">
      <c r="A217" s="35"/>
      <c r="B217" s="30" t="s">
        <v>304</v>
      </c>
      <c r="C217" s="5"/>
      <c r="D217" s="21" t="s">
        <v>13</v>
      </c>
      <c r="E217" s="21" t="s">
        <v>19</v>
      </c>
      <c r="F217" s="21" t="s">
        <v>273</v>
      </c>
      <c r="G217" s="21" t="s">
        <v>303</v>
      </c>
      <c r="H217" s="85">
        <v>126000</v>
      </c>
      <c r="R217" s="55"/>
    </row>
    <row r="218" spans="1:18" s="66" customFormat="1" ht="25.5">
      <c r="A218" s="35"/>
      <c r="B218" s="41" t="s">
        <v>266</v>
      </c>
      <c r="C218" s="5"/>
      <c r="D218" s="21" t="s">
        <v>13</v>
      </c>
      <c r="E218" s="21" t="s">
        <v>19</v>
      </c>
      <c r="F218" s="21" t="s">
        <v>265</v>
      </c>
      <c r="G218" s="21" t="s">
        <v>8</v>
      </c>
      <c r="H218" s="85">
        <f>H220+H219</f>
        <v>6791400</v>
      </c>
      <c r="R218" s="55"/>
    </row>
    <row r="219" spans="1:18" s="66" customFormat="1" ht="57.75" customHeight="1">
      <c r="A219" s="35"/>
      <c r="B219" s="41" t="s">
        <v>326</v>
      </c>
      <c r="C219" s="5"/>
      <c r="D219" s="21" t="s">
        <v>13</v>
      </c>
      <c r="E219" s="21" t="s">
        <v>19</v>
      </c>
      <c r="F219" s="21" t="s">
        <v>265</v>
      </c>
      <c r="G219" s="21" t="s">
        <v>325</v>
      </c>
      <c r="H219" s="85">
        <v>1000000</v>
      </c>
      <c r="R219" s="55"/>
    </row>
    <row r="220" spans="1:18" s="6" customFormat="1" ht="38.25">
      <c r="A220" s="35"/>
      <c r="B220" s="41" t="s">
        <v>230</v>
      </c>
      <c r="C220" s="5"/>
      <c r="D220" s="21" t="s">
        <v>13</v>
      </c>
      <c r="E220" s="21" t="s">
        <v>19</v>
      </c>
      <c r="F220" s="21" t="s">
        <v>265</v>
      </c>
      <c r="G220" s="21" t="s">
        <v>195</v>
      </c>
      <c r="H220" s="85">
        <v>5791400</v>
      </c>
      <c r="R220" s="26"/>
    </row>
    <row r="221" spans="1:18" s="66" customFormat="1" ht="28.5" customHeight="1">
      <c r="A221" s="35"/>
      <c r="B221" s="41" t="s">
        <v>63</v>
      </c>
      <c r="C221" s="12"/>
      <c r="D221" s="21" t="s">
        <v>13</v>
      </c>
      <c r="E221" s="21" t="s">
        <v>36</v>
      </c>
      <c r="F221" s="21" t="s">
        <v>41</v>
      </c>
      <c r="G221" s="21" t="s">
        <v>8</v>
      </c>
      <c r="H221" s="85">
        <f>H222+H224+H232+H234+H226+H228</f>
        <v>63284436.35</v>
      </c>
      <c r="R221" s="55"/>
    </row>
    <row r="222" spans="1:18" s="6" customFormat="1" ht="28.5" customHeight="1">
      <c r="A222" s="35"/>
      <c r="B222" s="41" t="s">
        <v>85</v>
      </c>
      <c r="C222" s="12"/>
      <c r="D222" s="21" t="s">
        <v>13</v>
      </c>
      <c r="E222" s="21" t="s">
        <v>36</v>
      </c>
      <c r="F222" s="21" t="s">
        <v>86</v>
      </c>
      <c r="G222" s="21" t="s">
        <v>8</v>
      </c>
      <c r="H222" s="85">
        <f>H223</f>
        <v>7431500</v>
      </c>
      <c r="R222" s="26"/>
    </row>
    <row r="223" spans="1:18" s="6" customFormat="1" ht="15" customHeight="1">
      <c r="A223" s="35"/>
      <c r="B223" s="41" t="s">
        <v>108</v>
      </c>
      <c r="C223" s="12"/>
      <c r="D223" s="21" t="s">
        <v>13</v>
      </c>
      <c r="E223" s="21" t="s">
        <v>36</v>
      </c>
      <c r="F223" s="21" t="s">
        <v>86</v>
      </c>
      <c r="G223" s="21" t="s">
        <v>109</v>
      </c>
      <c r="H223" s="85">
        <v>7431500</v>
      </c>
      <c r="R223" s="26"/>
    </row>
    <row r="224" spans="1:18" s="66" customFormat="1" ht="79.5" customHeight="1">
      <c r="A224" s="35"/>
      <c r="B224" s="41" t="s">
        <v>119</v>
      </c>
      <c r="C224" s="5"/>
      <c r="D224" s="21" t="s">
        <v>13</v>
      </c>
      <c r="E224" s="21" t="s">
        <v>36</v>
      </c>
      <c r="F224" s="21" t="s">
        <v>64</v>
      </c>
      <c r="G224" s="21" t="s">
        <v>8</v>
      </c>
      <c r="H224" s="85">
        <f>H225</f>
        <v>15415050</v>
      </c>
      <c r="R224" s="55"/>
    </row>
    <row r="225" spans="1:18" s="66" customFormat="1" ht="25.5">
      <c r="A225" s="35"/>
      <c r="B225" s="41" t="s">
        <v>51</v>
      </c>
      <c r="C225" s="5"/>
      <c r="D225" s="21" t="s">
        <v>13</v>
      </c>
      <c r="E225" s="21" t="s">
        <v>36</v>
      </c>
      <c r="F225" s="21" t="s">
        <v>64</v>
      </c>
      <c r="G225" s="21" t="s">
        <v>52</v>
      </c>
      <c r="H225" s="85">
        <v>15415050</v>
      </c>
      <c r="R225" s="55"/>
    </row>
    <row r="226" spans="1:8" ht="12.75">
      <c r="A226" s="35"/>
      <c r="B226" s="41" t="s">
        <v>184</v>
      </c>
      <c r="C226" s="5"/>
      <c r="D226" s="21" t="s">
        <v>13</v>
      </c>
      <c r="E226" s="21" t="s">
        <v>36</v>
      </c>
      <c r="F226" s="21" t="s">
        <v>181</v>
      </c>
      <c r="G226" s="21" t="s">
        <v>8</v>
      </c>
      <c r="H226" s="85">
        <f>H227</f>
        <v>3028000</v>
      </c>
    </row>
    <row r="227" spans="1:8" ht="51">
      <c r="A227" s="35"/>
      <c r="B227" s="41" t="s">
        <v>183</v>
      </c>
      <c r="C227" s="5"/>
      <c r="D227" s="21" t="s">
        <v>13</v>
      </c>
      <c r="E227" s="21" t="s">
        <v>36</v>
      </c>
      <c r="F227" s="21" t="s">
        <v>181</v>
      </c>
      <c r="G227" s="21" t="s">
        <v>182</v>
      </c>
      <c r="H227" s="85">
        <v>3028000</v>
      </c>
    </row>
    <row r="228" spans="1:18" s="51" customFormat="1" ht="12.75">
      <c r="A228" s="35"/>
      <c r="B228" s="41" t="s">
        <v>324</v>
      </c>
      <c r="C228" s="5"/>
      <c r="D228" s="21" t="s">
        <v>13</v>
      </c>
      <c r="E228" s="21" t="s">
        <v>36</v>
      </c>
      <c r="F228" s="21" t="s">
        <v>319</v>
      </c>
      <c r="G228" s="21" t="s">
        <v>8</v>
      </c>
      <c r="H228" s="85">
        <f>H229</f>
        <v>347886.35</v>
      </c>
      <c r="R228" s="55"/>
    </row>
    <row r="229" spans="1:18" s="51" customFormat="1" ht="63.75">
      <c r="A229" s="35"/>
      <c r="B229" s="41" t="s">
        <v>330</v>
      </c>
      <c r="C229" s="5"/>
      <c r="D229" s="21" t="s">
        <v>13</v>
      </c>
      <c r="E229" s="21" t="s">
        <v>36</v>
      </c>
      <c r="F229" s="21" t="s">
        <v>327</v>
      </c>
      <c r="G229" s="21" t="s">
        <v>8</v>
      </c>
      <c r="H229" s="85">
        <f>H230</f>
        <v>347886.35</v>
      </c>
      <c r="R229" s="55"/>
    </row>
    <row r="230" spans="1:18" s="51" customFormat="1" ht="27.75" customHeight="1">
      <c r="A230" s="35"/>
      <c r="B230" s="41" t="s">
        <v>329</v>
      </c>
      <c r="C230" s="5"/>
      <c r="D230" s="21" t="s">
        <v>13</v>
      </c>
      <c r="E230" s="21" t="s">
        <v>36</v>
      </c>
      <c r="F230" s="21" t="s">
        <v>327</v>
      </c>
      <c r="G230" s="21" t="s">
        <v>328</v>
      </c>
      <c r="H230" s="85">
        <v>347886.35</v>
      </c>
      <c r="R230" s="55"/>
    </row>
    <row r="231" spans="1:18" s="6" customFormat="1" ht="25.5">
      <c r="A231" s="35"/>
      <c r="B231" s="41" t="s">
        <v>226</v>
      </c>
      <c r="C231" s="5"/>
      <c r="D231" s="21" t="s">
        <v>13</v>
      </c>
      <c r="E231" s="21" t="s">
        <v>36</v>
      </c>
      <c r="F231" s="21" t="s">
        <v>206</v>
      </c>
      <c r="G231" s="21" t="s">
        <v>8</v>
      </c>
      <c r="H231" s="85">
        <f>H232+H234</f>
        <v>37062000</v>
      </c>
      <c r="R231" s="26"/>
    </row>
    <row r="232" spans="1:18" s="6" customFormat="1" ht="25.5">
      <c r="A232" s="35"/>
      <c r="B232" s="41" t="s">
        <v>196</v>
      </c>
      <c r="C232" s="5"/>
      <c r="D232" s="21" t="s">
        <v>13</v>
      </c>
      <c r="E232" s="21" t="s">
        <v>36</v>
      </c>
      <c r="F232" s="21" t="s">
        <v>216</v>
      </c>
      <c r="G232" s="21" t="s">
        <v>8</v>
      </c>
      <c r="H232" s="85">
        <f>H233</f>
        <v>34627000</v>
      </c>
      <c r="R232" s="26"/>
    </row>
    <row r="233" spans="1:18" s="6" customFormat="1" ht="25.5">
      <c r="A233" s="35"/>
      <c r="B233" s="41" t="s">
        <v>116</v>
      </c>
      <c r="C233" s="5"/>
      <c r="D233" s="21" t="s">
        <v>13</v>
      </c>
      <c r="E233" s="21" t="s">
        <v>36</v>
      </c>
      <c r="F233" s="21" t="s">
        <v>216</v>
      </c>
      <c r="G233" s="21" t="s">
        <v>105</v>
      </c>
      <c r="H233" s="85">
        <f>33097000+1530000</f>
        <v>34627000</v>
      </c>
      <c r="R233" s="26"/>
    </row>
    <row r="234" spans="1:18" s="6" customFormat="1" ht="25.5">
      <c r="A234" s="35"/>
      <c r="B234" s="41" t="s">
        <v>227</v>
      </c>
      <c r="C234" s="5"/>
      <c r="D234" s="21" t="s">
        <v>13</v>
      </c>
      <c r="E234" s="21" t="s">
        <v>36</v>
      </c>
      <c r="F234" s="21" t="s">
        <v>215</v>
      </c>
      <c r="G234" s="21" t="s">
        <v>8</v>
      </c>
      <c r="H234" s="85">
        <f>H235</f>
        <v>2435000</v>
      </c>
      <c r="R234" s="26"/>
    </row>
    <row r="235" spans="1:18" s="6" customFormat="1" ht="25.5">
      <c r="A235" s="35"/>
      <c r="B235" s="41" t="s">
        <v>116</v>
      </c>
      <c r="C235" s="5"/>
      <c r="D235" s="21" t="s">
        <v>13</v>
      </c>
      <c r="E235" s="21" t="s">
        <v>36</v>
      </c>
      <c r="F235" s="21" t="s">
        <v>215</v>
      </c>
      <c r="G235" s="21" t="s">
        <v>105</v>
      </c>
      <c r="H235" s="85">
        <v>2435000</v>
      </c>
      <c r="R235" s="26"/>
    </row>
    <row r="236" spans="1:18" s="67" customFormat="1" ht="25.5">
      <c r="A236" s="36">
        <v>10</v>
      </c>
      <c r="B236" s="32" t="s">
        <v>39</v>
      </c>
      <c r="C236" s="12" t="s">
        <v>308</v>
      </c>
      <c r="D236" s="25"/>
      <c r="E236" s="25"/>
      <c r="F236" s="25"/>
      <c r="G236" s="25"/>
      <c r="H236" s="86">
        <f>H237+H247</f>
        <v>307755000</v>
      </c>
      <c r="R236" s="50"/>
    </row>
    <row r="237" spans="1:18" s="67" customFormat="1" ht="15" customHeight="1">
      <c r="A237" s="34"/>
      <c r="B237" s="43" t="s">
        <v>21</v>
      </c>
      <c r="C237" s="9"/>
      <c r="D237" s="78" t="s">
        <v>13</v>
      </c>
      <c r="E237" s="78" t="s">
        <v>9</v>
      </c>
      <c r="F237" s="78" t="s">
        <v>41</v>
      </c>
      <c r="G237" s="78" t="s">
        <v>8</v>
      </c>
      <c r="H237" s="84">
        <f>H238+H241</f>
        <v>301187000</v>
      </c>
      <c r="R237" s="50"/>
    </row>
    <row r="238" spans="1:18" s="66" customFormat="1" ht="15" customHeight="1">
      <c r="A238" s="35"/>
      <c r="B238" s="41" t="s">
        <v>22</v>
      </c>
      <c r="C238" s="5"/>
      <c r="D238" s="21" t="s">
        <v>13</v>
      </c>
      <c r="E238" s="21" t="s">
        <v>7</v>
      </c>
      <c r="F238" s="21" t="s">
        <v>41</v>
      </c>
      <c r="G238" s="21" t="s">
        <v>8</v>
      </c>
      <c r="H238" s="85">
        <f>H239</f>
        <v>299412000</v>
      </c>
      <c r="R238" s="55"/>
    </row>
    <row r="239" spans="1:18" s="51" customFormat="1" ht="12.75">
      <c r="A239" s="35"/>
      <c r="B239" s="41" t="s">
        <v>23</v>
      </c>
      <c r="C239" s="5"/>
      <c r="D239" s="21" t="s">
        <v>13</v>
      </c>
      <c r="E239" s="21" t="s">
        <v>7</v>
      </c>
      <c r="F239" s="21" t="s">
        <v>67</v>
      </c>
      <c r="G239" s="21" t="s">
        <v>8</v>
      </c>
      <c r="H239" s="85">
        <f>H240</f>
        <v>299412000</v>
      </c>
      <c r="R239" s="55"/>
    </row>
    <row r="240" spans="1:18" s="51" customFormat="1" ht="25.5">
      <c r="A240" s="35"/>
      <c r="B240" s="41" t="s">
        <v>51</v>
      </c>
      <c r="C240" s="5"/>
      <c r="D240" s="21" t="s">
        <v>13</v>
      </c>
      <c r="E240" s="21" t="s">
        <v>7</v>
      </c>
      <c r="F240" s="21" t="s">
        <v>67</v>
      </c>
      <c r="G240" s="21" t="s">
        <v>52</v>
      </c>
      <c r="H240" s="85">
        <v>299412000</v>
      </c>
      <c r="R240" s="55"/>
    </row>
    <row r="241" spans="1:8" ht="25.5">
      <c r="A241" s="35"/>
      <c r="B241" s="41" t="s">
        <v>63</v>
      </c>
      <c r="C241" s="5"/>
      <c r="D241" s="21" t="s">
        <v>13</v>
      </c>
      <c r="E241" s="21" t="s">
        <v>36</v>
      </c>
      <c r="F241" s="21" t="s">
        <v>41</v>
      </c>
      <c r="G241" s="21" t="s">
        <v>8</v>
      </c>
      <c r="H241" s="85">
        <f>H242+H244</f>
        <v>1775000</v>
      </c>
    </row>
    <row r="242" spans="1:8" ht="12.75">
      <c r="A242" s="35"/>
      <c r="B242" s="41" t="s">
        <v>184</v>
      </c>
      <c r="C242" s="5"/>
      <c r="D242" s="21" t="s">
        <v>13</v>
      </c>
      <c r="E242" s="21" t="s">
        <v>36</v>
      </c>
      <c r="F242" s="21" t="s">
        <v>181</v>
      </c>
      <c r="G242" s="21" t="s">
        <v>8</v>
      </c>
      <c r="H242" s="85">
        <f>H243</f>
        <v>992000</v>
      </c>
    </row>
    <row r="243" spans="1:8" ht="51">
      <c r="A243" s="35"/>
      <c r="B243" s="41" t="s">
        <v>183</v>
      </c>
      <c r="C243" s="5"/>
      <c r="D243" s="21" t="s">
        <v>13</v>
      </c>
      <c r="E243" s="21" t="s">
        <v>36</v>
      </c>
      <c r="F243" s="21" t="s">
        <v>181</v>
      </c>
      <c r="G243" s="21" t="s">
        <v>182</v>
      </c>
      <c r="H243" s="85">
        <f>992000</f>
        <v>992000</v>
      </c>
    </row>
    <row r="244" spans="1:18" s="6" customFormat="1" ht="25.5">
      <c r="A244" s="35"/>
      <c r="B244" s="41" t="s">
        <v>226</v>
      </c>
      <c r="C244" s="5"/>
      <c r="D244" s="21" t="s">
        <v>13</v>
      </c>
      <c r="E244" s="21" t="s">
        <v>36</v>
      </c>
      <c r="F244" s="21" t="s">
        <v>206</v>
      </c>
      <c r="G244" s="21" t="s">
        <v>8</v>
      </c>
      <c r="H244" s="85">
        <f>H245</f>
        <v>783000</v>
      </c>
      <c r="R244" s="26"/>
    </row>
    <row r="245" spans="1:18" s="6" customFormat="1" ht="25.5">
      <c r="A245" s="35"/>
      <c r="B245" s="41" t="s">
        <v>196</v>
      </c>
      <c r="C245" s="5"/>
      <c r="D245" s="21" t="s">
        <v>13</v>
      </c>
      <c r="E245" s="21" t="s">
        <v>36</v>
      </c>
      <c r="F245" s="21" t="s">
        <v>216</v>
      </c>
      <c r="G245" s="21" t="s">
        <v>8</v>
      </c>
      <c r="H245" s="85">
        <f>H246</f>
        <v>783000</v>
      </c>
      <c r="R245" s="26"/>
    </row>
    <row r="246" spans="1:18" s="6" customFormat="1" ht="25.5">
      <c r="A246" s="35"/>
      <c r="B246" s="41" t="s">
        <v>116</v>
      </c>
      <c r="C246" s="5"/>
      <c r="D246" s="21" t="s">
        <v>13</v>
      </c>
      <c r="E246" s="21" t="s">
        <v>36</v>
      </c>
      <c r="F246" s="21" t="s">
        <v>216</v>
      </c>
      <c r="G246" s="21" t="s">
        <v>105</v>
      </c>
      <c r="H246" s="85">
        <v>783000</v>
      </c>
      <c r="R246" s="26"/>
    </row>
    <row r="247" spans="1:18" s="48" customFormat="1" ht="15" customHeight="1">
      <c r="A247" s="34"/>
      <c r="B247" s="31" t="s">
        <v>311</v>
      </c>
      <c r="C247" s="9"/>
      <c r="D247" s="78" t="s">
        <v>15</v>
      </c>
      <c r="E247" s="78" t="s">
        <v>9</v>
      </c>
      <c r="F247" s="78" t="s">
        <v>41</v>
      </c>
      <c r="G247" s="78" t="s">
        <v>8</v>
      </c>
      <c r="H247" s="84">
        <f>H248</f>
        <v>6568000</v>
      </c>
      <c r="R247" s="50"/>
    </row>
    <row r="248" spans="1:18" s="51" customFormat="1" ht="18" customHeight="1">
      <c r="A248" s="35"/>
      <c r="B248" s="30" t="s">
        <v>310</v>
      </c>
      <c r="C248" s="5"/>
      <c r="D248" s="21" t="s">
        <v>15</v>
      </c>
      <c r="E248" s="21" t="s">
        <v>20</v>
      </c>
      <c r="F248" s="21" t="s">
        <v>41</v>
      </c>
      <c r="G248" s="21" t="s">
        <v>8</v>
      </c>
      <c r="H248" s="85">
        <f>H249</f>
        <v>6568000</v>
      </c>
      <c r="R248" s="55"/>
    </row>
    <row r="249" spans="1:18" s="51" customFormat="1" ht="30" customHeight="1">
      <c r="A249" s="35"/>
      <c r="B249" s="76" t="s">
        <v>266</v>
      </c>
      <c r="C249" s="5"/>
      <c r="D249" s="21" t="s">
        <v>15</v>
      </c>
      <c r="E249" s="21" t="s">
        <v>20</v>
      </c>
      <c r="F249" s="21" t="s">
        <v>265</v>
      </c>
      <c r="G249" s="21" t="s">
        <v>8</v>
      </c>
      <c r="H249" s="85">
        <f>H250</f>
        <v>6568000</v>
      </c>
      <c r="R249" s="55"/>
    </row>
    <row r="250" spans="1:18" s="51" customFormat="1" ht="101.25" customHeight="1">
      <c r="A250" s="35"/>
      <c r="B250" s="77" t="s">
        <v>312</v>
      </c>
      <c r="C250" s="5"/>
      <c r="D250" s="21" t="s">
        <v>15</v>
      </c>
      <c r="E250" s="21" t="s">
        <v>20</v>
      </c>
      <c r="F250" s="21" t="s">
        <v>265</v>
      </c>
      <c r="G250" s="21" t="s">
        <v>309</v>
      </c>
      <c r="H250" s="85">
        <v>6568000</v>
      </c>
      <c r="R250" s="55"/>
    </row>
    <row r="251" spans="1:18" s="16" customFormat="1" ht="30" customHeight="1">
      <c r="A251" s="36">
        <v>11</v>
      </c>
      <c r="B251" s="32" t="s">
        <v>233</v>
      </c>
      <c r="C251" s="12" t="s">
        <v>150</v>
      </c>
      <c r="D251" s="25"/>
      <c r="E251" s="25"/>
      <c r="F251" s="25"/>
      <c r="G251" s="25"/>
      <c r="H251" s="86">
        <f>H252+H267</f>
        <v>100684000</v>
      </c>
      <c r="R251" s="27"/>
    </row>
    <row r="252" spans="1:18" s="16" customFormat="1" ht="12.75">
      <c r="A252" s="34"/>
      <c r="B252" s="43" t="s">
        <v>21</v>
      </c>
      <c r="C252" s="9"/>
      <c r="D252" s="78" t="s">
        <v>13</v>
      </c>
      <c r="E252" s="78" t="s">
        <v>9</v>
      </c>
      <c r="F252" s="78" t="s">
        <v>41</v>
      </c>
      <c r="G252" s="78" t="s">
        <v>8</v>
      </c>
      <c r="H252" s="85">
        <f>H253+H256+H261</f>
        <v>85887000</v>
      </c>
      <c r="R252" s="27"/>
    </row>
    <row r="253" spans="1:8" ht="12.75">
      <c r="A253" s="35"/>
      <c r="B253" s="41" t="s">
        <v>35</v>
      </c>
      <c r="C253" s="5"/>
      <c r="D253" s="21" t="s">
        <v>13</v>
      </c>
      <c r="E253" s="21" t="s">
        <v>19</v>
      </c>
      <c r="F253" s="21" t="s">
        <v>41</v>
      </c>
      <c r="G253" s="21" t="s">
        <v>8</v>
      </c>
      <c r="H253" s="85">
        <f>H254</f>
        <v>64112000</v>
      </c>
    </row>
    <row r="254" spans="1:8" ht="25.5">
      <c r="A254" s="35"/>
      <c r="B254" s="41" t="s">
        <v>26</v>
      </c>
      <c r="C254" s="5"/>
      <c r="D254" s="21" t="s">
        <v>13</v>
      </c>
      <c r="E254" s="21" t="s">
        <v>19</v>
      </c>
      <c r="F254" s="21" t="s">
        <v>62</v>
      </c>
      <c r="G254" s="21" t="s">
        <v>8</v>
      </c>
      <c r="H254" s="85">
        <f>H255</f>
        <v>64112000</v>
      </c>
    </row>
    <row r="255" spans="1:8" ht="25.5">
      <c r="A255" s="35"/>
      <c r="B255" s="41" t="s">
        <v>51</v>
      </c>
      <c r="C255" s="5"/>
      <c r="D255" s="21" t="s">
        <v>13</v>
      </c>
      <c r="E255" s="21" t="s">
        <v>19</v>
      </c>
      <c r="F255" s="21" t="s">
        <v>62</v>
      </c>
      <c r="G255" s="21" t="s">
        <v>52</v>
      </c>
      <c r="H255" s="85">
        <v>64112000</v>
      </c>
    </row>
    <row r="256" spans="1:8" ht="25.5">
      <c r="A256" s="35"/>
      <c r="B256" s="41" t="s">
        <v>65</v>
      </c>
      <c r="C256" s="5"/>
      <c r="D256" s="21" t="s">
        <v>13</v>
      </c>
      <c r="E256" s="21" t="s">
        <v>13</v>
      </c>
      <c r="F256" s="21" t="s">
        <v>41</v>
      </c>
      <c r="G256" s="21" t="s">
        <v>8</v>
      </c>
      <c r="H256" s="85">
        <f>H257+H259</f>
        <v>14530000</v>
      </c>
    </row>
    <row r="257" spans="1:8" ht="25.5">
      <c r="A257" s="35"/>
      <c r="B257" s="41" t="s">
        <v>85</v>
      </c>
      <c r="C257" s="5"/>
      <c r="D257" s="21" t="s">
        <v>13</v>
      </c>
      <c r="E257" s="21" t="s">
        <v>13</v>
      </c>
      <c r="F257" s="21" t="s">
        <v>86</v>
      </c>
      <c r="G257" s="21" t="s">
        <v>8</v>
      </c>
      <c r="H257" s="85">
        <f>H258</f>
        <v>6004000</v>
      </c>
    </row>
    <row r="258" spans="1:8" ht="12.75">
      <c r="A258" s="35"/>
      <c r="B258" s="41" t="s">
        <v>108</v>
      </c>
      <c r="C258" s="5"/>
      <c r="D258" s="21" t="s">
        <v>13</v>
      </c>
      <c r="E258" s="21" t="s">
        <v>13</v>
      </c>
      <c r="F258" s="21" t="s">
        <v>86</v>
      </c>
      <c r="G258" s="21" t="s">
        <v>109</v>
      </c>
      <c r="H258" s="85">
        <v>6004000</v>
      </c>
    </row>
    <row r="259" spans="1:8" ht="38.25">
      <c r="A259" s="35"/>
      <c r="B259" s="41" t="s">
        <v>152</v>
      </c>
      <c r="C259" s="5"/>
      <c r="D259" s="21" t="s">
        <v>13</v>
      </c>
      <c r="E259" s="21" t="s">
        <v>13</v>
      </c>
      <c r="F259" s="21" t="s">
        <v>151</v>
      </c>
      <c r="G259" s="21" t="s">
        <v>8</v>
      </c>
      <c r="H259" s="85">
        <f>H260</f>
        <v>8526000</v>
      </c>
    </row>
    <row r="260" spans="1:8" ht="25.5">
      <c r="A260" s="35"/>
      <c r="B260" s="41" t="s">
        <v>51</v>
      </c>
      <c r="C260" s="5"/>
      <c r="D260" s="21" t="s">
        <v>13</v>
      </c>
      <c r="E260" s="21" t="s">
        <v>13</v>
      </c>
      <c r="F260" s="21" t="s">
        <v>151</v>
      </c>
      <c r="G260" s="21" t="s">
        <v>52</v>
      </c>
      <c r="H260" s="85">
        <v>8526000</v>
      </c>
    </row>
    <row r="261" spans="1:8" ht="27" customHeight="1">
      <c r="A261" s="35"/>
      <c r="B261" s="41" t="s">
        <v>63</v>
      </c>
      <c r="C261" s="5"/>
      <c r="D261" s="21" t="s">
        <v>13</v>
      </c>
      <c r="E261" s="21" t="s">
        <v>36</v>
      </c>
      <c r="F261" s="21" t="s">
        <v>41</v>
      </c>
      <c r="G261" s="21" t="s">
        <v>8</v>
      </c>
      <c r="H261" s="85">
        <f>H263+H265</f>
        <v>7245000</v>
      </c>
    </row>
    <row r="262" spans="1:8" ht="25.5" customHeight="1">
      <c r="A262" s="35"/>
      <c r="B262" s="41" t="s">
        <v>226</v>
      </c>
      <c r="C262" s="5"/>
      <c r="D262" s="21" t="s">
        <v>13</v>
      </c>
      <c r="E262" s="21" t="s">
        <v>36</v>
      </c>
      <c r="F262" s="21" t="s">
        <v>206</v>
      </c>
      <c r="G262" s="21" t="s">
        <v>8</v>
      </c>
      <c r="H262" s="85">
        <f>H263+H265</f>
        <v>7245000</v>
      </c>
    </row>
    <row r="263" spans="1:8" ht="25.5" customHeight="1">
      <c r="A263" s="35"/>
      <c r="B263" s="41" t="s">
        <v>196</v>
      </c>
      <c r="C263" s="5"/>
      <c r="D263" s="21" t="s">
        <v>13</v>
      </c>
      <c r="E263" s="21" t="s">
        <v>36</v>
      </c>
      <c r="F263" s="21" t="s">
        <v>216</v>
      </c>
      <c r="G263" s="21" t="s">
        <v>8</v>
      </c>
      <c r="H263" s="85">
        <f>H264</f>
        <v>197000</v>
      </c>
    </row>
    <row r="264" spans="1:8" ht="25.5" customHeight="1">
      <c r="A264" s="35"/>
      <c r="B264" s="41" t="s">
        <v>116</v>
      </c>
      <c r="C264" s="5"/>
      <c r="D264" s="21" t="s">
        <v>13</v>
      </c>
      <c r="E264" s="21" t="s">
        <v>36</v>
      </c>
      <c r="F264" s="21" t="s">
        <v>216</v>
      </c>
      <c r="G264" s="21" t="s">
        <v>105</v>
      </c>
      <c r="H264" s="85">
        <v>197000</v>
      </c>
    </row>
    <row r="265" spans="1:8" ht="25.5" customHeight="1">
      <c r="A265" s="35"/>
      <c r="B265" s="41" t="s">
        <v>227</v>
      </c>
      <c r="C265" s="5"/>
      <c r="D265" s="21" t="s">
        <v>13</v>
      </c>
      <c r="E265" s="21" t="s">
        <v>36</v>
      </c>
      <c r="F265" s="21" t="s">
        <v>215</v>
      </c>
      <c r="G265" s="21" t="s">
        <v>8</v>
      </c>
      <c r="H265" s="85">
        <f>H266</f>
        <v>7048000</v>
      </c>
    </row>
    <row r="266" spans="1:8" ht="28.5" customHeight="1">
      <c r="A266" s="35"/>
      <c r="B266" s="41" t="s">
        <v>116</v>
      </c>
      <c r="C266" s="5"/>
      <c r="D266" s="21" t="s">
        <v>13</v>
      </c>
      <c r="E266" s="21" t="s">
        <v>36</v>
      </c>
      <c r="F266" s="21" t="s">
        <v>215</v>
      </c>
      <c r="G266" s="21" t="s">
        <v>105</v>
      </c>
      <c r="H266" s="85">
        <v>7048000</v>
      </c>
    </row>
    <row r="267" spans="1:18" s="16" customFormat="1" ht="12.75">
      <c r="A267" s="34"/>
      <c r="B267" s="43" t="s">
        <v>68</v>
      </c>
      <c r="C267" s="9"/>
      <c r="D267" s="78" t="s">
        <v>36</v>
      </c>
      <c r="E267" s="78" t="s">
        <v>9</v>
      </c>
      <c r="F267" s="78" t="s">
        <v>41</v>
      </c>
      <c r="G267" s="78" t="s">
        <v>8</v>
      </c>
      <c r="H267" s="84">
        <f>H271+H268</f>
        <v>14797000</v>
      </c>
      <c r="R267" s="27"/>
    </row>
    <row r="268" spans="1:18" s="13" customFormat="1" ht="12.75">
      <c r="A268" s="35"/>
      <c r="B268" s="42" t="s">
        <v>307</v>
      </c>
      <c r="C268" s="5"/>
      <c r="D268" s="21" t="s">
        <v>36</v>
      </c>
      <c r="E268" s="21" t="s">
        <v>19</v>
      </c>
      <c r="F268" s="21" t="s">
        <v>41</v>
      </c>
      <c r="G268" s="21" t="s">
        <v>8</v>
      </c>
      <c r="H268" s="85">
        <f>H269</f>
        <v>200000</v>
      </c>
      <c r="R268" s="26"/>
    </row>
    <row r="269" spans="1:18" s="13" customFormat="1" ht="33" customHeight="1">
      <c r="A269" s="35"/>
      <c r="B269" s="42" t="s">
        <v>306</v>
      </c>
      <c r="C269" s="5"/>
      <c r="D269" s="21" t="s">
        <v>36</v>
      </c>
      <c r="E269" s="21" t="s">
        <v>19</v>
      </c>
      <c r="F269" s="21" t="s">
        <v>305</v>
      </c>
      <c r="G269" s="21" t="s">
        <v>8</v>
      </c>
      <c r="H269" s="85">
        <f>H270</f>
        <v>200000</v>
      </c>
      <c r="R269" s="26"/>
    </row>
    <row r="270" spans="1:18" s="13" customFormat="1" ht="47.25" customHeight="1">
      <c r="A270" s="35"/>
      <c r="B270" s="30" t="s">
        <v>139</v>
      </c>
      <c r="C270" s="5"/>
      <c r="D270" s="21" t="s">
        <v>36</v>
      </c>
      <c r="E270" s="21" t="s">
        <v>19</v>
      </c>
      <c r="F270" s="21" t="s">
        <v>305</v>
      </c>
      <c r="G270" s="21" t="s">
        <v>69</v>
      </c>
      <c r="H270" s="85">
        <v>200000</v>
      </c>
      <c r="R270" s="26"/>
    </row>
    <row r="271" spans="1:8" ht="25.5">
      <c r="A271" s="35"/>
      <c r="B271" s="41" t="s">
        <v>208</v>
      </c>
      <c r="C271" s="5"/>
      <c r="D271" s="21" t="s">
        <v>36</v>
      </c>
      <c r="E271" s="21" t="s">
        <v>27</v>
      </c>
      <c r="F271" s="21" t="s">
        <v>41</v>
      </c>
      <c r="G271" s="21" t="s">
        <v>8</v>
      </c>
      <c r="H271" s="85">
        <f>H272</f>
        <v>14597000</v>
      </c>
    </row>
    <row r="272" spans="1:8" ht="30" customHeight="1">
      <c r="A272" s="35"/>
      <c r="B272" s="41" t="s">
        <v>226</v>
      </c>
      <c r="C272" s="5"/>
      <c r="D272" s="21" t="s">
        <v>36</v>
      </c>
      <c r="E272" s="21" t="s">
        <v>27</v>
      </c>
      <c r="F272" s="21" t="s">
        <v>206</v>
      </c>
      <c r="G272" s="21" t="s">
        <v>8</v>
      </c>
      <c r="H272" s="85">
        <f>H273+H275</f>
        <v>14597000</v>
      </c>
    </row>
    <row r="273" spans="1:8" ht="29.25" customHeight="1">
      <c r="A273" s="35"/>
      <c r="B273" s="41" t="s">
        <v>196</v>
      </c>
      <c r="C273" s="5"/>
      <c r="D273" s="21" t="s">
        <v>36</v>
      </c>
      <c r="E273" s="21" t="s">
        <v>27</v>
      </c>
      <c r="F273" s="21" t="s">
        <v>216</v>
      </c>
      <c r="G273" s="21" t="s">
        <v>8</v>
      </c>
      <c r="H273" s="85">
        <f>H274</f>
        <v>3173000</v>
      </c>
    </row>
    <row r="274" spans="1:8" ht="40.5" customHeight="1">
      <c r="A274" s="35"/>
      <c r="B274" s="41" t="s">
        <v>139</v>
      </c>
      <c r="C274" s="5"/>
      <c r="D274" s="21" t="s">
        <v>36</v>
      </c>
      <c r="E274" s="21" t="s">
        <v>27</v>
      </c>
      <c r="F274" s="21" t="s">
        <v>216</v>
      </c>
      <c r="G274" s="21" t="s">
        <v>69</v>
      </c>
      <c r="H274" s="85">
        <v>3173000</v>
      </c>
    </row>
    <row r="275" spans="1:8" ht="57" customHeight="1">
      <c r="A275" s="35"/>
      <c r="B275" s="41" t="s">
        <v>205</v>
      </c>
      <c r="C275" s="5"/>
      <c r="D275" s="21" t="s">
        <v>36</v>
      </c>
      <c r="E275" s="21" t="s">
        <v>27</v>
      </c>
      <c r="F275" s="21" t="s">
        <v>217</v>
      </c>
      <c r="G275" s="21" t="s">
        <v>8</v>
      </c>
      <c r="H275" s="85">
        <f>H276</f>
        <v>11424000</v>
      </c>
    </row>
    <row r="276" spans="1:8" ht="38.25">
      <c r="A276" s="35"/>
      <c r="B276" s="41" t="s">
        <v>139</v>
      </c>
      <c r="C276" s="5"/>
      <c r="D276" s="21" t="s">
        <v>36</v>
      </c>
      <c r="E276" s="21" t="s">
        <v>27</v>
      </c>
      <c r="F276" s="21" t="s">
        <v>217</v>
      </c>
      <c r="G276" s="21" t="s">
        <v>69</v>
      </c>
      <c r="H276" s="85">
        <f>7100000+2108000+991000+821000+404000</f>
        <v>11424000</v>
      </c>
    </row>
    <row r="277" spans="1:18" s="16" customFormat="1" ht="25.5">
      <c r="A277" s="36">
        <v>12</v>
      </c>
      <c r="B277" s="32" t="s">
        <v>153</v>
      </c>
      <c r="C277" s="12" t="s">
        <v>165</v>
      </c>
      <c r="D277" s="25"/>
      <c r="E277" s="25"/>
      <c r="F277" s="25"/>
      <c r="G277" s="25"/>
      <c r="H277" s="86">
        <f>H278</f>
        <v>4581000</v>
      </c>
      <c r="R277" s="27"/>
    </row>
    <row r="278" spans="1:18" s="16" customFormat="1" ht="18" customHeight="1">
      <c r="A278" s="34"/>
      <c r="B278" s="43" t="s">
        <v>21</v>
      </c>
      <c r="C278" s="9"/>
      <c r="D278" s="78" t="s">
        <v>13</v>
      </c>
      <c r="E278" s="78" t="s">
        <v>9</v>
      </c>
      <c r="F278" s="78" t="s">
        <v>41</v>
      </c>
      <c r="G278" s="78" t="s">
        <v>8</v>
      </c>
      <c r="H278" s="84">
        <f>H279</f>
        <v>4581000</v>
      </c>
      <c r="R278" s="27"/>
    </row>
    <row r="279" spans="1:8" ht="21.75" customHeight="1">
      <c r="A279" s="35"/>
      <c r="B279" s="41" t="s">
        <v>35</v>
      </c>
      <c r="C279" s="5"/>
      <c r="D279" s="21" t="s">
        <v>13</v>
      </c>
      <c r="E279" s="21" t="s">
        <v>19</v>
      </c>
      <c r="F279" s="21" t="s">
        <v>41</v>
      </c>
      <c r="G279" s="21" t="s">
        <v>8</v>
      </c>
      <c r="H279" s="85">
        <f>H280</f>
        <v>4581000</v>
      </c>
    </row>
    <row r="280" spans="1:8" ht="25.5">
      <c r="A280" s="35"/>
      <c r="B280" s="41" t="s">
        <v>26</v>
      </c>
      <c r="C280" s="5"/>
      <c r="D280" s="21" t="s">
        <v>13</v>
      </c>
      <c r="E280" s="21" t="s">
        <v>19</v>
      </c>
      <c r="F280" s="21" t="s">
        <v>62</v>
      </c>
      <c r="G280" s="21" t="s">
        <v>8</v>
      </c>
      <c r="H280" s="85">
        <f>H281</f>
        <v>4581000</v>
      </c>
    </row>
    <row r="281" spans="1:8" ht="25.5">
      <c r="A281" s="35"/>
      <c r="B281" s="41" t="s">
        <v>51</v>
      </c>
      <c r="C281" s="5"/>
      <c r="D281" s="21" t="s">
        <v>13</v>
      </c>
      <c r="E281" s="21" t="s">
        <v>19</v>
      </c>
      <c r="F281" s="21" t="s">
        <v>62</v>
      </c>
      <c r="G281" s="21" t="s">
        <v>52</v>
      </c>
      <c r="H281" s="85">
        <v>4581000</v>
      </c>
    </row>
    <row r="282" spans="1:18" s="16" customFormat="1" ht="38.25">
      <c r="A282" s="36">
        <v>13</v>
      </c>
      <c r="B282" s="32" t="s">
        <v>154</v>
      </c>
      <c r="C282" s="12" t="s">
        <v>166</v>
      </c>
      <c r="D282" s="25"/>
      <c r="E282" s="25"/>
      <c r="F282" s="25"/>
      <c r="G282" s="25"/>
      <c r="H282" s="86">
        <f>H283</f>
        <v>17003000</v>
      </c>
      <c r="R282" s="27"/>
    </row>
    <row r="283" spans="1:18" s="16" customFormat="1" ht="19.5" customHeight="1">
      <c r="A283" s="34"/>
      <c r="B283" s="43" t="s">
        <v>21</v>
      </c>
      <c r="C283" s="9"/>
      <c r="D283" s="78" t="s">
        <v>13</v>
      </c>
      <c r="E283" s="78" t="s">
        <v>9</v>
      </c>
      <c r="F283" s="78" t="s">
        <v>41</v>
      </c>
      <c r="G283" s="78" t="s">
        <v>8</v>
      </c>
      <c r="H283" s="84">
        <f>H284</f>
        <v>17003000</v>
      </c>
      <c r="R283" s="27"/>
    </row>
    <row r="284" spans="1:8" ht="18.75" customHeight="1">
      <c r="A284" s="35"/>
      <c r="B284" s="41" t="s">
        <v>35</v>
      </c>
      <c r="C284" s="5"/>
      <c r="D284" s="21" t="s">
        <v>13</v>
      </c>
      <c r="E284" s="21" t="s">
        <v>19</v>
      </c>
      <c r="F284" s="21" t="s">
        <v>41</v>
      </c>
      <c r="G284" s="21" t="s">
        <v>8</v>
      </c>
      <c r="H284" s="85">
        <f>H285</f>
        <v>17003000</v>
      </c>
    </row>
    <row r="285" spans="1:8" ht="27" customHeight="1">
      <c r="A285" s="35"/>
      <c r="B285" s="41" t="s">
        <v>26</v>
      </c>
      <c r="C285" s="5"/>
      <c r="D285" s="21" t="s">
        <v>13</v>
      </c>
      <c r="E285" s="21" t="s">
        <v>19</v>
      </c>
      <c r="F285" s="21" t="s">
        <v>62</v>
      </c>
      <c r="G285" s="21" t="s">
        <v>8</v>
      </c>
      <c r="H285" s="85">
        <f>H286</f>
        <v>17003000</v>
      </c>
    </row>
    <row r="286" spans="1:8" ht="28.5" customHeight="1">
      <c r="A286" s="35"/>
      <c r="B286" s="41" t="s">
        <v>51</v>
      </c>
      <c r="C286" s="5"/>
      <c r="D286" s="21" t="s">
        <v>13</v>
      </c>
      <c r="E286" s="21" t="s">
        <v>19</v>
      </c>
      <c r="F286" s="21" t="s">
        <v>62</v>
      </c>
      <c r="G286" s="21" t="s">
        <v>52</v>
      </c>
      <c r="H286" s="85">
        <v>17003000</v>
      </c>
    </row>
    <row r="287" spans="1:18" s="16" customFormat="1" ht="18" customHeight="1">
      <c r="A287" s="36">
        <v>14</v>
      </c>
      <c r="B287" s="32" t="s">
        <v>255</v>
      </c>
      <c r="C287" s="12" t="s">
        <v>167</v>
      </c>
      <c r="D287" s="25"/>
      <c r="E287" s="25"/>
      <c r="F287" s="25"/>
      <c r="G287" s="25"/>
      <c r="H287" s="86">
        <f>H288</f>
        <v>12721000</v>
      </c>
      <c r="R287" s="27"/>
    </row>
    <row r="288" spans="1:18" s="16" customFormat="1" ht="15.75" customHeight="1">
      <c r="A288" s="34"/>
      <c r="B288" s="43" t="s">
        <v>21</v>
      </c>
      <c r="C288" s="9"/>
      <c r="D288" s="78" t="s">
        <v>13</v>
      </c>
      <c r="E288" s="78" t="s">
        <v>9</v>
      </c>
      <c r="F288" s="78" t="s">
        <v>41</v>
      </c>
      <c r="G288" s="78" t="s">
        <v>8</v>
      </c>
      <c r="H288" s="84">
        <f>H289</f>
        <v>12721000</v>
      </c>
      <c r="R288" s="27"/>
    </row>
    <row r="289" spans="1:8" ht="18" customHeight="1">
      <c r="A289" s="35"/>
      <c r="B289" s="41" t="s">
        <v>35</v>
      </c>
      <c r="C289" s="5"/>
      <c r="D289" s="21" t="s">
        <v>13</v>
      </c>
      <c r="E289" s="21" t="s">
        <v>19</v>
      </c>
      <c r="F289" s="21" t="s">
        <v>41</v>
      </c>
      <c r="G289" s="21" t="s">
        <v>8</v>
      </c>
      <c r="H289" s="85">
        <f>H290</f>
        <v>12721000</v>
      </c>
    </row>
    <row r="290" spans="1:8" ht="35.25" customHeight="1">
      <c r="A290" s="35"/>
      <c r="B290" s="41" t="s">
        <v>26</v>
      </c>
      <c r="C290" s="5"/>
      <c r="D290" s="21" t="s">
        <v>13</v>
      </c>
      <c r="E290" s="21" t="s">
        <v>19</v>
      </c>
      <c r="F290" s="21" t="s">
        <v>62</v>
      </c>
      <c r="G290" s="21" t="s">
        <v>8</v>
      </c>
      <c r="H290" s="85">
        <f>H291</f>
        <v>12721000</v>
      </c>
    </row>
    <row r="291" spans="1:8" ht="33" customHeight="1">
      <c r="A291" s="35"/>
      <c r="B291" s="41" t="s">
        <v>51</v>
      </c>
      <c r="C291" s="5"/>
      <c r="D291" s="21" t="s">
        <v>13</v>
      </c>
      <c r="E291" s="21" t="s">
        <v>19</v>
      </c>
      <c r="F291" s="21" t="s">
        <v>62</v>
      </c>
      <c r="G291" s="21" t="s">
        <v>52</v>
      </c>
      <c r="H291" s="85">
        <v>12721000</v>
      </c>
    </row>
    <row r="292" spans="1:18" s="16" customFormat="1" ht="18.75" customHeight="1">
      <c r="A292" s="36">
        <v>15</v>
      </c>
      <c r="B292" s="32" t="s">
        <v>155</v>
      </c>
      <c r="C292" s="12" t="s">
        <v>168</v>
      </c>
      <c r="D292" s="25"/>
      <c r="E292" s="25"/>
      <c r="F292" s="25"/>
      <c r="G292" s="25"/>
      <c r="H292" s="86">
        <f>H293</f>
        <v>13468000</v>
      </c>
      <c r="R292" s="27"/>
    </row>
    <row r="293" spans="1:18" s="16" customFormat="1" ht="15" customHeight="1">
      <c r="A293" s="34"/>
      <c r="B293" s="43" t="s">
        <v>21</v>
      </c>
      <c r="C293" s="9"/>
      <c r="D293" s="78" t="s">
        <v>13</v>
      </c>
      <c r="E293" s="78" t="s">
        <v>9</v>
      </c>
      <c r="F293" s="78" t="s">
        <v>41</v>
      </c>
      <c r="G293" s="78" t="s">
        <v>8</v>
      </c>
      <c r="H293" s="84">
        <f>H294</f>
        <v>13468000</v>
      </c>
      <c r="R293" s="27"/>
    </row>
    <row r="294" spans="1:8" ht="18" customHeight="1">
      <c r="A294" s="35"/>
      <c r="B294" s="41" t="s">
        <v>35</v>
      </c>
      <c r="C294" s="5"/>
      <c r="D294" s="21" t="s">
        <v>13</v>
      </c>
      <c r="E294" s="21" t="s">
        <v>19</v>
      </c>
      <c r="F294" s="21" t="s">
        <v>41</v>
      </c>
      <c r="G294" s="21" t="s">
        <v>8</v>
      </c>
      <c r="H294" s="85">
        <f>H296</f>
        <v>13468000</v>
      </c>
    </row>
    <row r="295" spans="1:8" ht="27" customHeight="1">
      <c r="A295" s="35"/>
      <c r="B295" s="41" t="s">
        <v>26</v>
      </c>
      <c r="C295" s="5"/>
      <c r="D295" s="21" t="s">
        <v>13</v>
      </c>
      <c r="E295" s="21" t="s">
        <v>19</v>
      </c>
      <c r="F295" s="21" t="s">
        <v>62</v>
      </c>
      <c r="G295" s="21" t="s">
        <v>8</v>
      </c>
      <c r="H295" s="85">
        <f>H296</f>
        <v>13468000</v>
      </c>
    </row>
    <row r="296" spans="1:8" ht="29.25" customHeight="1">
      <c r="A296" s="35"/>
      <c r="B296" s="41" t="s">
        <v>51</v>
      </c>
      <c r="C296" s="5"/>
      <c r="D296" s="21" t="s">
        <v>13</v>
      </c>
      <c r="E296" s="21" t="s">
        <v>19</v>
      </c>
      <c r="F296" s="21" t="s">
        <v>62</v>
      </c>
      <c r="G296" s="21" t="s">
        <v>52</v>
      </c>
      <c r="H296" s="85">
        <v>13468000</v>
      </c>
    </row>
    <row r="297" spans="1:18" s="16" customFormat="1" ht="68.25" customHeight="1">
      <c r="A297" s="36">
        <v>16</v>
      </c>
      <c r="B297" s="32" t="s">
        <v>228</v>
      </c>
      <c r="C297" s="12" t="s">
        <v>169</v>
      </c>
      <c r="D297" s="25"/>
      <c r="E297" s="25"/>
      <c r="F297" s="25"/>
      <c r="G297" s="25"/>
      <c r="H297" s="86">
        <f>H298</f>
        <v>8633000</v>
      </c>
      <c r="R297" s="27"/>
    </row>
    <row r="298" spans="1:18" s="16" customFormat="1" ht="30" customHeight="1">
      <c r="A298" s="34"/>
      <c r="B298" s="43" t="s">
        <v>70</v>
      </c>
      <c r="C298" s="12"/>
      <c r="D298" s="78" t="s">
        <v>14</v>
      </c>
      <c r="E298" s="78" t="s">
        <v>9</v>
      </c>
      <c r="F298" s="78" t="s">
        <v>41</v>
      </c>
      <c r="G298" s="78" t="s">
        <v>8</v>
      </c>
      <c r="H298" s="85">
        <f>H299</f>
        <v>8633000</v>
      </c>
      <c r="R298" s="27"/>
    </row>
    <row r="299" spans="1:8" ht="17.25" customHeight="1">
      <c r="A299" s="35"/>
      <c r="B299" s="41" t="s">
        <v>71</v>
      </c>
      <c r="C299" s="7"/>
      <c r="D299" s="21" t="s">
        <v>14</v>
      </c>
      <c r="E299" s="21" t="s">
        <v>7</v>
      </c>
      <c r="F299" s="21" t="s">
        <v>41</v>
      </c>
      <c r="G299" s="21" t="s">
        <v>8</v>
      </c>
      <c r="H299" s="85">
        <f>H300</f>
        <v>8633000</v>
      </c>
    </row>
    <row r="300" spans="1:8" ht="21" customHeight="1">
      <c r="A300" s="35"/>
      <c r="B300" s="41" t="s">
        <v>30</v>
      </c>
      <c r="C300" s="9"/>
      <c r="D300" s="21" t="s">
        <v>14</v>
      </c>
      <c r="E300" s="21" t="s">
        <v>7</v>
      </c>
      <c r="F300" s="21" t="s">
        <v>106</v>
      </c>
      <c r="G300" s="21" t="s">
        <v>8</v>
      </c>
      <c r="H300" s="85">
        <f>H301</f>
        <v>8633000</v>
      </c>
    </row>
    <row r="301" spans="1:8" ht="27" customHeight="1">
      <c r="A301" s="35"/>
      <c r="B301" s="41" t="s">
        <v>51</v>
      </c>
      <c r="C301" s="5"/>
      <c r="D301" s="21" t="s">
        <v>14</v>
      </c>
      <c r="E301" s="21" t="s">
        <v>7</v>
      </c>
      <c r="F301" s="21" t="s">
        <v>106</v>
      </c>
      <c r="G301" s="21" t="s">
        <v>52</v>
      </c>
      <c r="H301" s="85">
        <v>8633000</v>
      </c>
    </row>
    <row r="302" spans="1:18" s="16" customFormat="1" ht="54.75" customHeight="1">
      <c r="A302" s="36">
        <v>17</v>
      </c>
      <c r="B302" s="32" t="s">
        <v>156</v>
      </c>
      <c r="C302" s="12" t="s">
        <v>170</v>
      </c>
      <c r="D302" s="25"/>
      <c r="E302" s="25"/>
      <c r="F302" s="25"/>
      <c r="G302" s="25"/>
      <c r="H302" s="86">
        <f>H303</f>
        <v>12030000</v>
      </c>
      <c r="R302" s="27"/>
    </row>
    <row r="303" spans="1:18" s="16" customFormat="1" ht="27" customHeight="1">
      <c r="A303" s="34"/>
      <c r="B303" s="43" t="s">
        <v>70</v>
      </c>
      <c r="C303" s="12"/>
      <c r="D303" s="78" t="s">
        <v>14</v>
      </c>
      <c r="E303" s="78" t="s">
        <v>9</v>
      </c>
      <c r="F303" s="78" t="s">
        <v>41</v>
      </c>
      <c r="G303" s="78" t="s">
        <v>8</v>
      </c>
      <c r="H303" s="84">
        <f>H304</f>
        <v>12030000</v>
      </c>
      <c r="R303" s="27"/>
    </row>
    <row r="304" spans="1:8" ht="18" customHeight="1">
      <c r="A304" s="35"/>
      <c r="B304" s="41" t="s">
        <v>71</v>
      </c>
      <c r="C304" s="7"/>
      <c r="D304" s="21" t="s">
        <v>14</v>
      </c>
      <c r="E304" s="21" t="s">
        <v>7</v>
      </c>
      <c r="F304" s="21" t="s">
        <v>41</v>
      </c>
      <c r="G304" s="21" t="s">
        <v>8</v>
      </c>
      <c r="H304" s="85">
        <f>H305</f>
        <v>12030000</v>
      </c>
    </row>
    <row r="305" spans="1:8" ht="18.75" customHeight="1">
      <c r="A305" s="35"/>
      <c r="B305" s="41" t="s">
        <v>30</v>
      </c>
      <c r="C305" s="9"/>
      <c r="D305" s="21" t="s">
        <v>14</v>
      </c>
      <c r="E305" s="21" t="s">
        <v>7</v>
      </c>
      <c r="F305" s="21" t="s">
        <v>106</v>
      </c>
      <c r="G305" s="21" t="s">
        <v>8</v>
      </c>
      <c r="H305" s="85">
        <f>H306</f>
        <v>12030000</v>
      </c>
    </row>
    <row r="306" spans="1:8" ht="28.5" customHeight="1">
      <c r="A306" s="35"/>
      <c r="B306" s="41" t="s">
        <v>51</v>
      </c>
      <c r="C306" s="5"/>
      <c r="D306" s="21" t="s">
        <v>14</v>
      </c>
      <c r="E306" s="21" t="s">
        <v>7</v>
      </c>
      <c r="F306" s="21" t="s">
        <v>106</v>
      </c>
      <c r="G306" s="21" t="s">
        <v>52</v>
      </c>
      <c r="H306" s="85">
        <v>12030000</v>
      </c>
    </row>
    <row r="307" spans="1:18" s="16" customFormat="1" ht="30" customHeight="1">
      <c r="A307" s="36">
        <v>18</v>
      </c>
      <c r="B307" s="32" t="s">
        <v>157</v>
      </c>
      <c r="C307" s="12" t="s">
        <v>171</v>
      </c>
      <c r="D307" s="25"/>
      <c r="E307" s="25"/>
      <c r="F307" s="25"/>
      <c r="G307" s="25"/>
      <c r="H307" s="86">
        <f>H308</f>
        <v>5681000</v>
      </c>
      <c r="R307" s="27"/>
    </row>
    <row r="308" spans="1:18" s="16" customFormat="1" ht="29.25" customHeight="1">
      <c r="A308" s="34"/>
      <c r="B308" s="43" t="s">
        <v>70</v>
      </c>
      <c r="C308" s="12"/>
      <c r="D308" s="78" t="s">
        <v>14</v>
      </c>
      <c r="E308" s="78" t="s">
        <v>9</v>
      </c>
      <c r="F308" s="78" t="s">
        <v>41</v>
      </c>
      <c r="G308" s="78" t="s">
        <v>8</v>
      </c>
      <c r="H308" s="84">
        <f>H309</f>
        <v>5681000</v>
      </c>
      <c r="R308" s="27"/>
    </row>
    <row r="309" spans="1:8" ht="18.75" customHeight="1">
      <c r="A309" s="35"/>
      <c r="B309" s="41" t="s">
        <v>71</v>
      </c>
      <c r="C309" s="7"/>
      <c r="D309" s="21" t="s">
        <v>14</v>
      </c>
      <c r="E309" s="21" t="s">
        <v>7</v>
      </c>
      <c r="F309" s="21" t="s">
        <v>41</v>
      </c>
      <c r="G309" s="21" t="s">
        <v>8</v>
      </c>
      <c r="H309" s="85">
        <f>H310</f>
        <v>5681000</v>
      </c>
    </row>
    <row r="310" spans="1:8" ht="21" customHeight="1">
      <c r="A310" s="35"/>
      <c r="B310" s="41" t="s">
        <v>29</v>
      </c>
      <c r="C310" s="9"/>
      <c r="D310" s="21" t="s">
        <v>14</v>
      </c>
      <c r="E310" s="21" t="s">
        <v>7</v>
      </c>
      <c r="F310" s="21" t="s">
        <v>72</v>
      </c>
      <c r="G310" s="21" t="s">
        <v>8</v>
      </c>
      <c r="H310" s="85">
        <f>H311</f>
        <v>5681000</v>
      </c>
    </row>
    <row r="311" spans="1:8" ht="25.5">
      <c r="A311" s="35"/>
      <c r="B311" s="41" t="s">
        <v>51</v>
      </c>
      <c r="C311" s="5"/>
      <c r="D311" s="21" t="s">
        <v>14</v>
      </c>
      <c r="E311" s="21" t="s">
        <v>7</v>
      </c>
      <c r="F311" s="21" t="s">
        <v>72</v>
      </c>
      <c r="G311" s="21" t="s">
        <v>52</v>
      </c>
      <c r="H311" s="85">
        <v>5681000</v>
      </c>
    </row>
    <row r="312" spans="1:18" s="16" customFormat="1" ht="17.25" customHeight="1">
      <c r="A312" s="36">
        <v>19</v>
      </c>
      <c r="B312" s="32" t="s">
        <v>249</v>
      </c>
      <c r="C312" s="12" t="s">
        <v>256</v>
      </c>
      <c r="D312" s="25"/>
      <c r="E312" s="25"/>
      <c r="F312" s="25"/>
      <c r="G312" s="25"/>
      <c r="H312" s="86">
        <f>H313</f>
        <v>2804000</v>
      </c>
      <c r="R312" s="27"/>
    </row>
    <row r="313" spans="1:18" s="16" customFormat="1" ht="25.5">
      <c r="A313" s="34"/>
      <c r="B313" s="43" t="s">
        <v>70</v>
      </c>
      <c r="C313" s="12"/>
      <c r="D313" s="78" t="s">
        <v>14</v>
      </c>
      <c r="E313" s="78" t="s">
        <v>9</v>
      </c>
      <c r="F313" s="78" t="s">
        <v>41</v>
      </c>
      <c r="G313" s="78" t="s">
        <v>8</v>
      </c>
      <c r="H313" s="85">
        <f>H314</f>
        <v>2804000</v>
      </c>
      <c r="R313" s="27"/>
    </row>
    <row r="314" spans="1:8" ht="12.75">
      <c r="A314" s="35"/>
      <c r="B314" s="41" t="s">
        <v>71</v>
      </c>
      <c r="C314" s="7"/>
      <c r="D314" s="21" t="s">
        <v>14</v>
      </c>
      <c r="E314" s="21" t="s">
        <v>7</v>
      </c>
      <c r="F314" s="21" t="s">
        <v>41</v>
      </c>
      <c r="G314" s="21" t="s">
        <v>8</v>
      </c>
      <c r="H314" s="85">
        <f>H315</f>
        <v>2804000</v>
      </c>
    </row>
    <row r="315" spans="1:8" ht="42" customHeight="1">
      <c r="A315" s="35"/>
      <c r="B315" s="41" t="s">
        <v>203</v>
      </c>
      <c r="C315" s="9"/>
      <c r="D315" s="21" t="s">
        <v>14</v>
      </c>
      <c r="E315" s="21" t="s">
        <v>7</v>
      </c>
      <c r="F315" s="21" t="s">
        <v>77</v>
      </c>
      <c r="G315" s="21" t="s">
        <v>8</v>
      </c>
      <c r="H315" s="85">
        <f>H316</f>
        <v>2804000</v>
      </c>
    </row>
    <row r="316" spans="1:8" ht="39" customHeight="1">
      <c r="A316" s="35"/>
      <c r="B316" s="41" t="s">
        <v>123</v>
      </c>
      <c r="C316" s="5"/>
      <c r="D316" s="21" t="s">
        <v>14</v>
      </c>
      <c r="E316" s="21" t="s">
        <v>7</v>
      </c>
      <c r="F316" s="21" t="s">
        <v>77</v>
      </c>
      <c r="G316" s="21" t="s">
        <v>122</v>
      </c>
      <c r="H316" s="85">
        <v>2804000</v>
      </c>
    </row>
    <row r="317" spans="1:18" s="16" customFormat="1" ht="21" customHeight="1">
      <c r="A317" s="36">
        <v>20</v>
      </c>
      <c r="B317" s="32" t="s">
        <v>159</v>
      </c>
      <c r="C317" s="12" t="s">
        <v>172</v>
      </c>
      <c r="D317" s="25"/>
      <c r="E317" s="25"/>
      <c r="F317" s="25"/>
      <c r="G317" s="25"/>
      <c r="H317" s="86">
        <f>H318</f>
        <v>1867000</v>
      </c>
      <c r="R317" s="27"/>
    </row>
    <row r="318" spans="1:18" s="16" customFormat="1" ht="25.5">
      <c r="A318" s="34"/>
      <c r="B318" s="43" t="s">
        <v>70</v>
      </c>
      <c r="C318" s="12"/>
      <c r="D318" s="78" t="s">
        <v>14</v>
      </c>
      <c r="E318" s="78" t="s">
        <v>9</v>
      </c>
      <c r="F318" s="78" t="s">
        <v>41</v>
      </c>
      <c r="G318" s="78" t="s">
        <v>8</v>
      </c>
      <c r="H318" s="84">
        <f>H319</f>
        <v>1867000</v>
      </c>
      <c r="R318" s="27"/>
    </row>
    <row r="319" spans="1:8" ht="12.75">
      <c r="A319" s="35"/>
      <c r="B319" s="41" t="s">
        <v>71</v>
      </c>
      <c r="C319" s="7"/>
      <c r="D319" s="21" t="s">
        <v>14</v>
      </c>
      <c r="E319" s="21" t="s">
        <v>7</v>
      </c>
      <c r="F319" s="21" t="s">
        <v>41</v>
      </c>
      <c r="G319" s="21" t="s">
        <v>8</v>
      </c>
      <c r="H319" s="85">
        <f>H320</f>
        <v>1867000</v>
      </c>
    </row>
    <row r="320" spans="1:8" ht="45" customHeight="1">
      <c r="A320" s="35"/>
      <c r="B320" s="41" t="s">
        <v>73</v>
      </c>
      <c r="C320" s="9"/>
      <c r="D320" s="21" t="s">
        <v>14</v>
      </c>
      <c r="E320" s="21" t="s">
        <v>7</v>
      </c>
      <c r="F320" s="21" t="s">
        <v>74</v>
      </c>
      <c r="G320" s="21" t="s">
        <v>8</v>
      </c>
      <c r="H320" s="85">
        <f>H321</f>
        <v>1867000</v>
      </c>
    </row>
    <row r="321" spans="1:8" ht="25.5">
      <c r="A321" s="35"/>
      <c r="B321" s="41" t="s">
        <v>51</v>
      </c>
      <c r="C321" s="5"/>
      <c r="D321" s="21" t="s">
        <v>14</v>
      </c>
      <c r="E321" s="21" t="s">
        <v>7</v>
      </c>
      <c r="F321" s="21" t="s">
        <v>74</v>
      </c>
      <c r="G321" s="21" t="s">
        <v>52</v>
      </c>
      <c r="H321" s="85">
        <v>1867000</v>
      </c>
    </row>
    <row r="322" spans="1:18" s="16" customFormat="1" ht="20.25" customHeight="1">
      <c r="A322" s="36">
        <v>21</v>
      </c>
      <c r="B322" s="32" t="s">
        <v>229</v>
      </c>
      <c r="C322" s="12" t="s">
        <v>173</v>
      </c>
      <c r="D322" s="25"/>
      <c r="E322" s="25"/>
      <c r="F322" s="25"/>
      <c r="G322" s="25"/>
      <c r="H322" s="86">
        <f>H323</f>
        <v>24353000</v>
      </c>
      <c r="R322" s="27"/>
    </row>
    <row r="323" spans="1:18" s="16" customFormat="1" ht="25.5">
      <c r="A323" s="34"/>
      <c r="B323" s="43" t="s">
        <v>70</v>
      </c>
      <c r="C323" s="12"/>
      <c r="D323" s="78" t="s">
        <v>14</v>
      </c>
      <c r="E323" s="78" t="s">
        <v>9</v>
      </c>
      <c r="F323" s="78" t="s">
        <v>41</v>
      </c>
      <c r="G323" s="78" t="s">
        <v>8</v>
      </c>
      <c r="H323" s="84">
        <f>H324</f>
        <v>24353000</v>
      </c>
      <c r="R323" s="27"/>
    </row>
    <row r="324" spans="1:8" ht="12.75">
      <c r="A324" s="35"/>
      <c r="B324" s="41" t="s">
        <v>71</v>
      </c>
      <c r="C324" s="7"/>
      <c r="D324" s="21" t="s">
        <v>14</v>
      </c>
      <c r="E324" s="21" t="s">
        <v>7</v>
      </c>
      <c r="F324" s="21" t="s">
        <v>41</v>
      </c>
      <c r="G324" s="21" t="s">
        <v>8</v>
      </c>
      <c r="H324" s="85">
        <f>H325</f>
        <v>24353000</v>
      </c>
    </row>
    <row r="325" spans="1:8" ht="39" customHeight="1">
      <c r="A325" s="35"/>
      <c r="B325" s="41" t="s">
        <v>73</v>
      </c>
      <c r="C325" s="9"/>
      <c r="D325" s="21" t="s">
        <v>14</v>
      </c>
      <c r="E325" s="21" t="s">
        <v>7</v>
      </c>
      <c r="F325" s="21" t="s">
        <v>74</v>
      </c>
      <c r="G325" s="21" t="s">
        <v>8</v>
      </c>
      <c r="H325" s="85">
        <f>H326</f>
        <v>24353000</v>
      </c>
    </row>
    <row r="326" spans="1:8" ht="25.5">
      <c r="A326" s="35"/>
      <c r="B326" s="41" t="s">
        <v>51</v>
      </c>
      <c r="C326" s="5"/>
      <c r="D326" s="21" t="s">
        <v>14</v>
      </c>
      <c r="E326" s="21" t="s">
        <v>7</v>
      </c>
      <c r="F326" s="21" t="s">
        <v>74</v>
      </c>
      <c r="G326" s="21" t="s">
        <v>52</v>
      </c>
      <c r="H326" s="85">
        <f>25609000-1256000</f>
        <v>24353000</v>
      </c>
    </row>
    <row r="327" spans="1:18" s="19" customFormat="1" ht="21" customHeight="1">
      <c r="A327" s="36">
        <v>22</v>
      </c>
      <c r="B327" s="32" t="s">
        <v>125</v>
      </c>
      <c r="C327" s="12" t="s">
        <v>174</v>
      </c>
      <c r="D327" s="25"/>
      <c r="E327" s="25"/>
      <c r="F327" s="25"/>
      <c r="G327" s="25"/>
      <c r="H327" s="86">
        <f>SUM(H328)</f>
        <v>4472000</v>
      </c>
      <c r="R327" s="28"/>
    </row>
    <row r="328" spans="1:18" s="16" customFormat="1" ht="25.5">
      <c r="A328" s="34"/>
      <c r="B328" s="43" t="s">
        <v>70</v>
      </c>
      <c r="C328" s="12"/>
      <c r="D328" s="78" t="s">
        <v>14</v>
      </c>
      <c r="E328" s="78" t="s">
        <v>9</v>
      </c>
      <c r="F328" s="78" t="s">
        <v>41</v>
      </c>
      <c r="G328" s="78" t="s">
        <v>8</v>
      </c>
      <c r="H328" s="84">
        <f>SUM(H329)</f>
        <v>4472000</v>
      </c>
      <c r="R328" s="27"/>
    </row>
    <row r="329" spans="1:8" ht="19.5" customHeight="1">
      <c r="A329" s="35"/>
      <c r="B329" s="41" t="s">
        <v>121</v>
      </c>
      <c r="C329" s="5"/>
      <c r="D329" s="21" t="s">
        <v>14</v>
      </c>
      <c r="E329" s="21" t="s">
        <v>7</v>
      </c>
      <c r="F329" s="21" t="s">
        <v>41</v>
      </c>
      <c r="G329" s="21" t="s">
        <v>8</v>
      </c>
      <c r="H329" s="85">
        <f>SUM(H330)</f>
        <v>4472000</v>
      </c>
    </row>
    <row r="330" spans="1:8" ht="38.25">
      <c r="A330" s="35"/>
      <c r="B330" s="41" t="s">
        <v>75</v>
      </c>
      <c r="C330" s="9"/>
      <c r="D330" s="21" t="s">
        <v>14</v>
      </c>
      <c r="E330" s="21" t="s">
        <v>7</v>
      </c>
      <c r="F330" s="21" t="s">
        <v>76</v>
      </c>
      <c r="G330" s="21" t="s">
        <v>8</v>
      </c>
      <c r="H330" s="85">
        <f>SUM(H331)</f>
        <v>4472000</v>
      </c>
    </row>
    <row r="331" spans="1:8" ht="25.5">
      <c r="A331" s="35"/>
      <c r="B331" s="41" t="s">
        <v>51</v>
      </c>
      <c r="C331" s="5"/>
      <c r="D331" s="21" t="s">
        <v>14</v>
      </c>
      <c r="E331" s="21" t="s">
        <v>7</v>
      </c>
      <c r="F331" s="21" t="s">
        <v>76</v>
      </c>
      <c r="G331" s="21" t="s">
        <v>52</v>
      </c>
      <c r="H331" s="85">
        <v>4472000</v>
      </c>
    </row>
    <row r="332" spans="1:18" s="68" customFormat="1" ht="21" customHeight="1">
      <c r="A332" s="36">
        <v>23</v>
      </c>
      <c r="B332" s="32" t="s">
        <v>235</v>
      </c>
      <c r="C332" s="12" t="s">
        <v>34</v>
      </c>
      <c r="D332" s="25"/>
      <c r="E332" s="25"/>
      <c r="F332" s="25"/>
      <c r="G332" s="25"/>
      <c r="H332" s="86">
        <f>H333+H337</f>
        <v>76761539</v>
      </c>
      <c r="R332" s="62"/>
    </row>
    <row r="333" spans="1:18" s="61" customFormat="1" ht="15" customHeight="1">
      <c r="A333" s="34"/>
      <c r="B333" s="43" t="s">
        <v>83</v>
      </c>
      <c r="C333" s="9"/>
      <c r="D333" s="78" t="s">
        <v>7</v>
      </c>
      <c r="E333" s="78" t="s">
        <v>9</v>
      </c>
      <c r="F333" s="78" t="s">
        <v>41</v>
      </c>
      <c r="G333" s="78" t="s">
        <v>8</v>
      </c>
      <c r="H333" s="84">
        <f>H334</f>
        <v>1000539</v>
      </c>
      <c r="R333" s="70"/>
    </row>
    <row r="334" spans="1:18" s="64" customFormat="1" ht="15" customHeight="1">
      <c r="A334" s="35"/>
      <c r="B334" s="41" t="s">
        <v>82</v>
      </c>
      <c r="C334" s="5"/>
      <c r="D334" s="21" t="s">
        <v>7</v>
      </c>
      <c r="E334" s="21" t="s">
        <v>28</v>
      </c>
      <c r="F334" s="21" t="s">
        <v>146</v>
      </c>
      <c r="G334" s="21" t="s">
        <v>8</v>
      </c>
      <c r="H334" s="85">
        <f>H335</f>
        <v>1000539</v>
      </c>
      <c r="R334" s="69"/>
    </row>
    <row r="335" spans="1:18" s="64" customFormat="1" ht="42" customHeight="1">
      <c r="A335" s="35"/>
      <c r="B335" s="41" t="s">
        <v>97</v>
      </c>
      <c r="C335" s="5"/>
      <c r="D335" s="21" t="s">
        <v>7</v>
      </c>
      <c r="E335" s="21" t="s">
        <v>28</v>
      </c>
      <c r="F335" s="21" t="s">
        <v>98</v>
      </c>
      <c r="G335" s="21" t="s">
        <v>8</v>
      </c>
      <c r="H335" s="85">
        <f>H336</f>
        <v>1000539</v>
      </c>
      <c r="R335" s="69"/>
    </row>
    <row r="336" spans="1:18" s="64" customFormat="1" ht="27" customHeight="1">
      <c r="A336" s="35"/>
      <c r="B336" s="41" t="s">
        <v>117</v>
      </c>
      <c r="C336" s="5"/>
      <c r="D336" s="21" t="s">
        <v>7</v>
      </c>
      <c r="E336" s="21" t="s">
        <v>28</v>
      </c>
      <c r="F336" s="21" t="s">
        <v>98</v>
      </c>
      <c r="G336" s="21" t="s">
        <v>91</v>
      </c>
      <c r="H336" s="85">
        <f>1000539</f>
        <v>1000539</v>
      </c>
      <c r="R336" s="69"/>
    </row>
    <row r="337" spans="1:18" s="67" customFormat="1" ht="30" customHeight="1">
      <c r="A337" s="36"/>
      <c r="B337" s="43" t="s">
        <v>57</v>
      </c>
      <c r="C337" s="9"/>
      <c r="D337" s="78" t="s">
        <v>20</v>
      </c>
      <c r="E337" s="78" t="s">
        <v>9</v>
      </c>
      <c r="F337" s="78" t="s">
        <v>41</v>
      </c>
      <c r="G337" s="78" t="s">
        <v>8</v>
      </c>
      <c r="H337" s="84">
        <f>H338</f>
        <v>75761000</v>
      </c>
      <c r="R337" s="50"/>
    </row>
    <row r="338" spans="1:18" s="66" customFormat="1" ht="12.75">
      <c r="A338" s="37"/>
      <c r="B338" s="41" t="s">
        <v>12</v>
      </c>
      <c r="C338" s="12"/>
      <c r="D338" s="21" t="s">
        <v>78</v>
      </c>
      <c r="E338" s="21" t="s">
        <v>19</v>
      </c>
      <c r="F338" s="21" t="s">
        <v>41</v>
      </c>
      <c r="G338" s="21" t="s">
        <v>8</v>
      </c>
      <c r="H338" s="85">
        <f>H339+H346</f>
        <v>75761000</v>
      </c>
      <c r="R338" s="55"/>
    </row>
    <row r="339" spans="1:18" s="66" customFormat="1" ht="28.5" customHeight="1">
      <c r="A339" s="37"/>
      <c r="B339" s="41" t="s">
        <v>79</v>
      </c>
      <c r="C339" s="5"/>
      <c r="D339" s="21" t="s">
        <v>20</v>
      </c>
      <c r="E339" s="21" t="s">
        <v>19</v>
      </c>
      <c r="F339" s="21" t="s">
        <v>59</v>
      </c>
      <c r="G339" s="21" t="s">
        <v>8</v>
      </c>
      <c r="H339" s="85">
        <f>H340+H341+H342+H343+H344+H345</f>
        <v>70743000</v>
      </c>
      <c r="R339" s="55"/>
    </row>
    <row r="340" spans="1:18" s="6" customFormat="1" ht="18.75" customHeight="1">
      <c r="A340" s="37"/>
      <c r="B340" s="41" t="s">
        <v>131</v>
      </c>
      <c r="C340" s="5"/>
      <c r="D340" s="21" t="s">
        <v>20</v>
      </c>
      <c r="E340" s="21" t="s">
        <v>19</v>
      </c>
      <c r="F340" s="21" t="s">
        <v>59</v>
      </c>
      <c r="G340" s="21" t="s">
        <v>127</v>
      </c>
      <c r="H340" s="85">
        <v>2022000</v>
      </c>
      <c r="R340" s="26"/>
    </row>
    <row r="341" spans="1:18" s="6" customFormat="1" ht="21" customHeight="1">
      <c r="A341" s="37"/>
      <c r="B341" s="41" t="s">
        <v>132</v>
      </c>
      <c r="C341" s="5"/>
      <c r="D341" s="21" t="s">
        <v>20</v>
      </c>
      <c r="E341" s="21" t="s">
        <v>19</v>
      </c>
      <c r="F341" s="21" t="s">
        <v>59</v>
      </c>
      <c r="G341" s="21" t="s">
        <v>128</v>
      </c>
      <c r="H341" s="85">
        <v>1961000</v>
      </c>
      <c r="R341" s="26"/>
    </row>
    <row r="342" spans="1:18" s="66" customFormat="1" ht="51.75" customHeight="1">
      <c r="A342" s="37"/>
      <c r="B342" s="41" t="s">
        <v>133</v>
      </c>
      <c r="C342" s="5"/>
      <c r="D342" s="21" t="s">
        <v>20</v>
      </c>
      <c r="E342" s="21" t="s">
        <v>19</v>
      </c>
      <c r="F342" s="21" t="s">
        <v>59</v>
      </c>
      <c r="G342" s="21" t="s">
        <v>129</v>
      </c>
      <c r="H342" s="85">
        <v>40231000</v>
      </c>
      <c r="R342" s="55"/>
    </row>
    <row r="343" spans="1:18" s="66" customFormat="1" ht="12.75">
      <c r="A343" s="37"/>
      <c r="B343" s="41" t="s">
        <v>134</v>
      </c>
      <c r="C343" s="5"/>
      <c r="D343" s="21" t="s">
        <v>20</v>
      </c>
      <c r="E343" s="21" t="s">
        <v>19</v>
      </c>
      <c r="F343" s="21" t="s">
        <v>59</v>
      </c>
      <c r="G343" s="21" t="s">
        <v>130</v>
      </c>
      <c r="H343" s="85">
        <f>3062000-109000-28000</f>
        <v>2925000</v>
      </c>
      <c r="R343" s="55"/>
    </row>
    <row r="344" spans="1:18" s="66" customFormat="1" ht="54.75" customHeight="1">
      <c r="A344" s="37"/>
      <c r="B344" s="41" t="s">
        <v>80</v>
      </c>
      <c r="C344" s="5"/>
      <c r="D344" s="21" t="s">
        <v>20</v>
      </c>
      <c r="E344" s="21" t="s">
        <v>19</v>
      </c>
      <c r="F344" s="21" t="s">
        <v>59</v>
      </c>
      <c r="G344" s="21" t="s">
        <v>81</v>
      </c>
      <c r="H344" s="85">
        <v>21218000</v>
      </c>
      <c r="R344" s="55"/>
    </row>
    <row r="345" spans="1:18" s="6" customFormat="1" ht="52.5" customHeight="1">
      <c r="A345" s="37"/>
      <c r="B345" s="30" t="s">
        <v>243</v>
      </c>
      <c r="C345" s="5"/>
      <c r="D345" s="21" t="s">
        <v>20</v>
      </c>
      <c r="E345" s="21" t="s">
        <v>19</v>
      </c>
      <c r="F345" s="21" t="s">
        <v>59</v>
      </c>
      <c r="G345" s="21" t="s">
        <v>244</v>
      </c>
      <c r="H345" s="85">
        <v>2386000</v>
      </c>
      <c r="R345" s="26"/>
    </row>
    <row r="346" spans="1:18" s="6" customFormat="1" ht="21.75" customHeight="1">
      <c r="A346" s="37"/>
      <c r="B346" s="30" t="s">
        <v>274</v>
      </c>
      <c r="C346" s="5"/>
      <c r="D346" s="21" t="s">
        <v>20</v>
      </c>
      <c r="E346" s="21" t="s">
        <v>19</v>
      </c>
      <c r="F346" s="21" t="s">
        <v>273</v>
      </c>
      <c r="G346" s="21" t="s">
        <v>8</v>
      </c>
      <c r="H346" s="85">
        <f>H347</f>
        <v>5018000</v>
      </c>
      <c r="R346" s="26"/>
    </row>
    <row r="347" spans="1:18" s="6" customFormat="1" ht="99" customHeight="1">
      <c r="A347" s="37"/>
      <c r="B347" s="30" t="s">
        <v>347</v>
      </c>
      <c r="C347" s="5"/>
      <c r="D347" s="21" t="s">
        <v>20</v>
      </c>
      <c r="E347" s="21" t="s">
        <v>19</v>
      </c>
      <c r="F347" s="21" t="s">
        <v>273</v>
      </c>
      <c r="G347" s="21" t="s">
        <v>346</v>
      </c>
      <c r="H347" s="85">
        <f>28000+4990000</f>
        <v>5018000</v>
      </c>
      <c r="R347" s="26"/>
    </row>
    <row r="348" spans="1:18" s="18" customFormat="1" ht="14.25">
      <c r="A348" s="36">
        <v>24</v>
      </c>
      <c r="B348" s="32" t="s">
        <v>236</v>
      </c>
      <c r="C348" s="12" t="s">
        <v>238</v>
      </c>
      <c r="D348" s="78"/>
      <c r="E348" s="78"/>
      <c r="F348" s="78"/>
      <c r="G348" s="78"/>
      <c r="H348" s="86">
        <f>H349</f>
        <v>2680000</v>
      </c>
      <c r="R348" s="28"/>
    </row>
    <row r="349" spans="1:18" s="16" customFormat="1" ht="12.75">
      <c r="A349" s="34"/>
      <c r="B349" s="43" t="s">
        <v>83</v>
      </c>
      <c r="C349" s="9"/>
      <c r="D349" s="78" t="s">
        <v>7</v>
      </c>
      <c r="E349" s="78" t="s">
        <v>9</v>
      </c>
      <c r="F349" s="78" t="s">
        <v>41</v>
      </c>
      <c r="G349" s="95" t="s">
        <v>8</v>
      </c>
      <c r="H349" s="84">
        <f>H350</f>
        <v>2680000</v>
      </c>
      <c r="R349" s="27"/>
    </row>
    <row r="350" spans="1:8" ht="25.5">
      <c r="A350" s="35"/>
      <c r="B350" s="41" t="s">
        <v>82</v>
      </c>
      <c r="C350" s="5"/>
      <c r="D350" s="21" t="s">
        <v>7</v>
      </c>
      <c r="E350" s="21" t="s">
        <v>28</v>
      </c>
      <c r="F350" s="21" t="s">
        <v>41</v>
      </c>
      <c r="G350" s="94" t="s">
        <v>8</v>
      </c>
      <c r="H350" s="85">
        <f>H351</f>
        <v>2680000</v>
      </c>
    </row>
    <row r="351" spans="1:8" ht="38.25">
      <c r="A351" s="35"/>
      <c r="B351" s="41" t="s">
        <v>75</v>
      </c>
      <c r="C351" s="5"/>
      <c r="D351" s="21" t="s">
        <v>7</v>
      </c>
      <c r="E351" s="21" t="s">
        <v>28</v>
      </c>
      <c r="F351" s="21" t="s">
        <v>76</v>
      </c>
      <c r="G351" s="94" t="s">
        <v>237</v>
      </c>
      <c r="H351" s="85">
        <f>H352</f>
        <v>2680000</v>
      </c>
    </row>
    <row r="352" spans="1:8" ht="25.5">
      <c r="A352" s="35"/>
      <c r="B352" s="41" t="s">
        <v>51</v>
      </c>
      <c r="C352" s="5"/>
      <c r="D352" s="21" t="s">
        <v>7</v>
      </c>
      <c r="E352" s="21" t="s">
        <v>28</v>
      </c>
      <c r="F352" s="21" t="s">
        <v>76</v>
      </c>
      <c r="G352" s="94" t="s">
        <v>52</v>
      </c>
      <c r="H352" s="85">
        <v>2680000</v>
      </c>
    </row>
    <row r="353" spans="1:18" s="16" customFormat="1" ht="39.75" customHeight="1">
      <c r="A353" s="36">
        <v>25</v>
      </c>
      <c r="B353" s="32" t="s">
        <v>250</v>
      </c>
      <c r="C353" s="12" t="s">
        <v>258</v>
      </c>
      <c r="D353" s="25"/>
      <c r="E353" s="25"/>
      <c r="F353" s="25"/>
      <c r="G353" s="25"/>
      <c r="H353" s="86">
        <f>H354</f>
        <v>5411000</v>
      </c>
      <c r="R353" s="27"/>
    </row>
    <row r="354" spans="1:18" s="16" customFormat="1" ht="25.5">
      <c r="A354" s="34"/>
      <c r="B354" s="43" t="s">
        <v>70</v>
      </c>
      <c r="C354" s="12"/>
      <c r="D354" s="78" t="s">
        <v>14</v>
      </c>
      <c r="E354" s="78" t="s">
        <v>9</v>
      </c>
      <c r="F354" s="78" t="s">
        <v>41</v>
      </c>
      <c r="G354" s="78" t="s">
        <v>8</v>
      </c>
      <c r="H354" s="85">
        <f>H355</f>
        <v>5411000</v>
      </c>
      <c r="R354" s="27"/>
    </row>
    <row r="355" spans="1:8" ht="12.75">
      <c r="A355" s="35"/>
      <c r="B355" s="41" t="s">
        <v>71</v>
      </c>
      <c r="C355" s="7"/>
      <c r="D355" s="21" t="s">
        <v>14</v>
      </c>
      <c r="E355" s="21" t="s">
        <v>7</v>
      </c>
      <c r="F355" s="21" t="s">
        <v>41</v>
      </c>
      <c r="G355" s="21" t="s">
        <v>8</v>
      </c>
      <c r="H355" s="85">
        <f>H356</f>
        <v>5411000</v>
      </c>
    </row>
    <row r="356" spans="1:8" ht="42" customHeight="1">
      <c r="A356" s="35"/>
      <c r="B356" s="41" t="s">
        <v>203</v>
      </c>
      <c r="C356" s="9"/>
      <c r="D356" s="21" t="s">
        <v>14</v>
      </c>
      <c r="E356" s="21" t="s">
        <v>7</v>
      </c>
      <c r="F356" s="21" t="s">
        <v>77</v>
      </c>
      <c r="G356" s="21" t="s">
        <v>8</v>
      </c>
      <c r="H356" s="85">
        <f>H357</f>
        <v>5411000</v>
      </c>
    </row>
    <row r="357" spans="1:8" ht="39" customHeight="1">
      <c r="A357" s="35"/>
      <c r="B357" s="41" t="s">
        <v>123</v>
      </c>
      <c r="C357" s="5"/>
      <c r="D357" s="21" t="s">
        <v>14</v>
      </c>
      <c r="E357" s="21" t="s">
        <v>7</v>
      </c>
      <c r="F357" s="21" t="s">
        <v>77</v>
      </c>
      <c r="G357" s="21" t="s">
        <v>122</v>
      </c>
      <c r="H357" s="85">
        <v>5411000</v>
      </c>
    </row>
    <row r="358" spans="1:18" s="16" customFormat="1" ht="24" customHeight="1">
      <c r="A358" s="36">
        <v>26</v>
      </c>
      <c r="B358" s="32" t="s">
        <v>251</v>
      </c>
      <c r="C358" s="12" t="s">
        <v>257</v>
      </c>
      <c r="D358" s="25"/>
      <c r="E358" s="25"/>
      <c r="F358" s="25"/>
      <c r="G358" s="25"/>
      <c r="H358" s="86">
        <f>H359</f>
        <v>3700000</v>
      </c>
      <c r="R358" s="27"/>
    </row>
    <row r="359" spans="1:18" s="16" customFormat="1" ht="25.5">
      <c r="A359" s="34"/>
      <c r="B359" s="43" t="s">
        <v>70</v>
      </c>
      <c r="C359" s="12"/>
      <c r="D359" s="78" t="s">
        <v>14</v>
      </c>
      <c r="E359" s="78" t="s">
        <v>9</v>
      </c>
      <c r="F359" s="78" t="s">
        <v>41</v>
      </c>
      <c r="G359" s="78" t="s">
        <v>8</v>
      </c>
      <c r="H359" s="85">
        <f>H360</f>
        <v>3700000</v>
      </c>
      <c r="R359" s="27"/>
    </row>
    <row r="360" spans="1:18" s="13" customFormat="1" ht="12.75">
      <c r="A360" s="35"/>
      <c r="B360" s="41" t="s">
        <v>190</v>
      </c>
      <c r="C360" s="21"/>
      <c r="D360" s="21" t="s">
        <v>14</v>
      </c>
      <c r="E360" s="21" t="s">
        <v>19</v>
      </c>
      <c r="F360" s="21" t="s">
        <v>41</v>
      </c>
      <c r="G360" s="21" t="s">
        <v>8</v>
      </c>
      <c r="H360" s="89">
        <f>H361</f>
        <v>3700000</v>
      </c>
      <c r="R360" s="26"/>
    </row>
    <row r="361" spans="1:18" s="13" customFormat="1" ht="38.25">
      <c r="A361" s="35"/>
      <c r="B361" s="41" t="s">
        <v>203</v>
      </c>
      <c r="C361" s="21"/>
      <c r="D361" s="21" t="s">
        <v>14</v>
      </c>
      <c r="E361" s="21" t="s">
        <v>19</v>
      </c>
      <c r="F361" s="21" t="s">
        <v>77</v>
      </c>
      <c r="G361" s="21" t="s">
        <v>8</v>
      </c>
      <c r="H361" s="89">
        <f>H362</f>
        <v>3700000</v>
      </c>
      <c r="R361" s="26"/>
    </row>
    <row r="362" spans="1:18" s="13" customFormat="1" ht="38.25">
      <c r="A362" s="35"/>
      <c r="B362" s="41" t="s">
        <v>123</v>
      </c>
      <c r="C362" s="21"/>
      <c r="D362" s="21" t="s">
        <v>14</v>
      </c>
      <c r="E362" s="21" t="s">
        <v>19</v>
      </c>
      <c r="F362" s="21" t="s">
        <v>77</v>
      </c>
      <c r="G362" s="21" t="s">
        <v>122</v>
      </c>
      <c r="H362" s="89">
        <v>3700000</v>
      </c>
      <c r="R362" s="26"/>
    </row>
    <row r="363" spans="1:18" s="16" customFormat="1" ht="45" customHeight="1">
      <c r="A363" s="36">
        <v>27</v>
      </c>
      <c r="B363" s="32" t="s">
        <v>252</v>
      </c>
      <c r="C363" s="12" t="s">
        <v>259</v>
      </c>
      <c r="D363" s="25"/>
      <c r="E363" s="25"/>
      <c r="F363" s="25"/>
      <c r="G363" s="25"/>
      <c r="H363" s="86">
        <f>H364</f>
        <v>700000</v>
      </c>
      <c r="R363" s="27"/>
    </row>
    <row r="364" spans="1:18" s="16" customFormat="1" ht="25.5">
      <c r="A364" s="34"/>
      <c r="B364" s="43" t="s">
        <v>70</v>
      </c>
      <c r="C364" s="12"/>
      <c r="D364" s="78" t="s">
        <v>14</v>
      </c>
      <c r="E364" s="78" t="s">
        <v>9</v>
      </c>
      <c r="F364" s="78" t="s">
        <v>41</v>
      </c>
      <c r="G364" s="78" t="s">
        <v>8</v>
      </c>
      <c r="H364" s="85">
        <f>H365</f>
        <v>700000</v>
      </c>
      <c r="R364" s="27"/>
    </row>
    <row r="365" spans="1:18" s="13" customFormat="1" ht="30" customHeight="1">
      <c r="A365" s="35"/>
      <c r="B365" s="41" t="s">
        <v>192</v>
      </c>
      <c r="C365" s="21"/>
      <c r="D365" s="21" t="s">
        <v>14</v>
      </c>
      <c r="E365" s="21" t="s">
        <v>27</v>
      </c>
      <c r="F365" s="21" t="s">
        <v>41</v>
      </c>
      <c r="G365" s="21" t="s">
        <v>8</v>
      </c>
      <c r="H365" s="89">
        <f>H366</f>
        <v>700000</v>
      </c>
      <c r="R365" s="26"/>
    </row>
    <row r="366" spans="1:18" s="13" customFormat="1" ht="51">
      <c r="A366" s="35"/>
      <c r="B366" s="41" t="s">
        <v>191</v>
      </c>
      <c r="C366" s="21"/>
      <c r="D366" s="21" t="s">
        <v>14</v>
      </c>
      <c r="E366" s="21" t="s">
        <v>27</v>
      </c>
      <c r="F366" s="21" t="s">
        <v>189</v>
      </c>
      <c r="G366" s="21" t="s">
        <v>8</v>
      </c>
      <c r="H366" s="89">
        <f>H367</f>
        <v>700000</v>
      </c>
      <c r="R366" s="26"/>
    </row>
    <row r="367" spans="1:18" s="13" customFormat="1" ht="38.25">
      <c r="A367" s="35"/>
      <c r="B367" s="41" t="s">
        <v>123</v>
      </c>
      <c r="C367" s="21"/>
      <c r="D367" s="21" t="s">
        <v>14</v>
      </c>
      <c r="E367" s="21" t="s">
        <v>27</v>
      </c>
      <c r="F367" s="21" t="s">
        <v>189</v>
      </c>
      <c r="G367" s="21" t="s">
        <v>122</v>
      </c>
      <c r="H367" s="89">
        <v>700000</v>
      </c>
      <c r="R367" s="26"/>
    </row>
    <row r="368" spans="1:18" s="48" customFormat="1" ht="23.25" customHeight="1">
      <c r="A368" s="36">
        <v>28</v>
      </c>
      <c r="B368" s="32" t="s">
        <v>253</v>
      </c>
      <c r="C368" s="12" t="s">
        <v>261</v>
      </c>
      <c r="D368" s="25"/>
      <c r="E368" s="25"/>
      <c r="F368" s="25"/>
      <c r="G368" s="25"/>
      <c r="H368" s="86">
        <f>H369</f>
        <v>11921000</v>
      </c>
      <c r="R368" s="50"/>
    </row>
    <row r="369" spans="1:18" s="48" customFormat="1" ht="12.75">
      <c r="A369" s="34"/>
      <c r="B369" s="43" t="s">
        <v>68</v>
      </c>
      <c r="C369" s="78"/>
      <c r="D369" s="78" t="s">
        <v>36</v>
      </c>
      <c r="E369" s="78" t="s">
        <v>9</v>
      </c>
      <c r="F369" s="78" t="s">
        <v>41</v>
      </c>
      <c r="G369" s="78" t="s">
        <v>8</v>
      </c>
      <c r="H369" s="88">
        <f>H370</f>
        <v>11921000</v>
      </c>
      <c r="R369" s="50"/>
    </row>
    <row r="370" spans="1:18" s="63" customFormat="1" ht="12.75">
      <c r="A370" s="35"/>
      <c r="B370" s="41" t="s">
        <v>120</v>
      </c>
      <c r="C370" s="21"/>
      <c r="D370" s="21" t="s">
        <v>36</v>
      </c>
      <c r="E370" s="21" t="s">
        <v>7</v>
      </c>
      <c r="F370" s="21" t="s">
        <v>146</v>
      </c>
      <c r="G370" s="21" t="s">
        <v>8</v>
      </c>
      <c r="H370" s="89">
        <f>H371</f>
        <v>11921000</v>
      </c>
      <c r="R370" s="55"/>
    </row>
    <row r="371" spans="1:18" s="63" customFormat="1" ht="38.25">
      <c r="A371" s="35"/>
      <c r="B371" s="41" t="s">
        <v>194</v>
      </c>
      <c r="C371" s="21"/>
      <c r="D371" s="21" t="s">
        <v>36</v>
      </c>
      <c r="E371" s="21" t="s">
        <v>7</v>
      </c>
      <c r="F371" s="21" t="s">
        <v>193</v>
      </c>
      <c r="G371" s="21" t="s">
        <v>8</v>
      </c>
      <c r="H371" s="89">
        <f>H372</f>
        <v>11921000</v>
      </c>
      <c r="R371" s="55"/>
    </row>
    <row r="372" spans="1:18" s="63" customFormat="1" ht="38.25">
      <c r="A372" s="35"/>
      <c r="B372" s="41" t="s">
        <v>139</v>
      </c>
      <c r="C372" s="21"/>
      <c r="D372" s="21" t="s">
        <v>36</v>
      </c>
      <c r="E372" s="21" t="s">
        <v>7</v>
      </c>
      <c r="F372" s="21" t="s">
        <v>193</v>
      </c>
      <c r="G372" s="21" t="s">
        <v>69</v>
      </c>
      <c r="H372" s="89">
        <v>11921000</v>
      </c>
      <c r="R372" s="55"/>
    </row>
    <row r="373" spans="1:18" s="16" customFormat="1" ht="15" customHeight="1">
      <c r="A373" s="36">
        <v>29</v>
      </c>
      <c r="B373" s="32" t="s">
        <v>254</v>
      </c>
      <c r="C373" s="12" t="s">
        <v>260</v>
      </c>
      <c r="D373" s="25"/>
      <c r="E373" s="25"/>
      <c r="F373" s="25"/>
      <c r="G373" s="25"/>
      <c r="H373" s="86">
        <f>H374</f>
        <v>30000000</v>
      </c>
      <c r="R373" s="27"/>
    </row>
    <row r="374" spans="1:18" s="16" customFormat="1" ht="18" customHeight="1">
      <c r="A374" s="34"/>
      <c r="B374" s="43" t="s">
        <v>44</v>
      </c>
      <c r="C374" s="9"/>
      <c r="D374" s="78" t="s">
        <v>27</v>
      </c>
      <c r="E374" s="78" t="s">
        <v>9</v>
      </c>
      <c r="F374" s="78" t="s">
        <v>41</v>
      </c>
      <c r="G374" s="78" t="s">
        <v>8</v>
      </c>
      <c r="H374" s="84">
        <f>H375+H380+H382</f>
        <v>30000000</v>
      </c>
      <c r="R374" s="27"/>
    </row>
    <row r="375" spans="1:18" s="13" customFormat="1" ht="18" customHeight="1">
      <c r="A375" s="37"/>
      <c r="B375" s="41" t="s">
        <v>40</v>
      </c>
      <c r="C375" s="5"/>
      <c r="D375" s="21" t="s">
        <v>45</v>
      </c>
      <c r="E375" s="21" t="s">
        <v>14</v>
      </c>
      <c r="F375" s="21" t="s">
        <v>41</v>
      </c>
      <c r="G375" s="21" t="s">
        <v>8</v>
      </c>
      <c r="H375" s="85">
        <f>H376</f>
        <v>30000000</v>
      </c>
      <c r="R375" s="26"/>
    </row>
    <row r="376" spans="1:18" s="16" customFormat="1" ht="29.25" customHeight="1">
      <c r="A376" s="34"/>
      <c r="B376" s="41" t="s">
        <v>226</v>
      </c>
      <c r="C376" s="5"/>
      <c r="D376" s="21" t="s">
        <v>27</v>
      </c>
      <c r="E376" s="21" t="s">
        <v>14</v>
      </c>
      <c r="F376" s="21" t="s">
        <v>206</v>
      </c>
      <c r="G376" s="21" t="s">
        <v>8</v>
      </c>
      <c r="H376" s="85">
        <f>H378+H380</f>
        <v>30000000</v>
      </c>
      <c r="R376" s="27"/>
    </row>
    <row r="377" spans="1:18" s="16" customFormat="1" ht="41.25" customHeight="1">
      <c r="A377" s="34"/>
      <c r="B377" s="30" t="s">
        <v>247</v>
      </c>
      <c r="C377" s="5"/>
      <c r="D377" s="21" t="s">
        <v>27</v>
      </c>
      <c r="E377" s="21" t="s">
        <v>14</v>
      </c>
      <c r="F377" s="21" t="s">
        <v>246</v>
      </c>
      <c r="G377" s="21" t="s">
        <v>8</v>
      </c>
      <c r="H377" s="85">
        <f>H378</f>
        <v>30000000</v>
      </c>
      <c r="R377" s="27"/>
    </row>
    <row r="378" spans="1:18" s="16" customFormat="1" ht="27" customHeight="1">
      <c r="A378" s="34"/>
      <c r="B378" s="30" t="s">
        <v>102</v>
      </c>
      <c r="C378" s="5"/>
      <c r="D378" s="21" t="s">
        <v>27</v>
      </c>
      <c r="E378" s="21" t="s">
        <v>14</v>
      </c>
      <c r="F378" s="21" t="s">
        <v>246</v>
      </c>
      <c r="G378" s="21" t="s">
        <v>101</v>
      </c>
      <c r="H378" s="85">
        <v>30000000</v>
      </c>
      <c r="R378" s="27"/>
    </row>
    <row r="379" spans="1:8" ht="27" customHeight="1">
      <c r="A379" s="35"/>
      <c r="B379" s="46" t="s">
        <v>107</v>
      </c>
      <c r="C379" s="21"/>
      <c r="D379" s="92"/>
      <c r="E379" s="92"/>
      <c r="F379" s="92"/>
      <c r="G379" s="80"/>
      <c r="H379" s="90">
        <f>H332+H327+H322+H317+H312+H307+H302+H297+H292+H287+H282+H277+H251+H236+H205+H198+H134+H123+H83+H71+H54+H12+H348+H353+H358+H363+H368+H373+H66</f>
        <v>2041164131.9999998</v>
      </c>
    </row>
    <row r="380" spans="1:2" ht="12.75">
      <c r="A380" s="38"/>
      <c r="B380" s="47"/>
    </row>
    <row r="381" spans="1:18" s="6" customFormat="1" ht="12.75">
      <c r="A381" s="38"/>
      <c r="B381" s="47"/>
      <c r="C381" s="22"/>
      <c r="D381" s="81"/>
      <c r="E381" s="81"/>
      <c r="F381" s="81"/>
      <c r="G381" s="81"/>
      <c r="H381" s="91"/>
      <c r="I381" s="4"/>
      <c r="R381" s="26"/>
    </row>
    <row r="382" spans="1:2" ht="12.75">
      <c r="A382" s="38"/>
      <c r="B382" s="47"/>
    </row>
    <row r="383" spans="1:2" ht="12.75">
      <c r="A383" s="38"/>
      <c r="B383" s="47"/>
    </row>
    <row r="384" spans="1:2" ht="12.75">
      <c r="A384" s="38"/>
      <c r="B384" s="47"/>
    </row>
    <row r="385" spans="1:2" ht="12.75">
      <c r="A385" s="38"/>
      <c r="B385" s="47"/>
    </row>
    <row r="386" spans="1:2" ht="12.75">
      <c r="A386" s="38"/>
      <c r="B386" s="47"/>
    </row>
    <row r="387" spans="1:2" ht="12.75">
      <c r="A387" s="38"/>
      <c r="B387" s="47"/>
    </row>
    <row r="388" spans="1:9" ht="12.75">
      <c r="A388" s="38"/>
      <c r="B388" s="47"/>
      <c r="I388" s="6"/>
    </row>
    <row r="389" spans="1:2" ht="12.75">
      <c r="A389" s="38"/>
      <c r="B389" s="47"/>
    </row>
    <row r="390" spans="1:2" ht="12.75">
      <c r="A390" s="38"/>
      <c r="B390" s="47"/>
    </row>
    <row r="391" spans="1:2" ht="12.75">
      <c r="A391" s="38"/>
      <c r="B391" s="47"/>
    </row>
    <row r="392" ht="12.75">
      <c r="A392" s="38"/>
    </row>
    <row r="393" ht="12.75">
      <c r="A393" s="38"/>
    </row>
    <row r="394" spans="1:18" s="6" customFormat="1" ht="12.75">
      <c r="A394" s="38"/>
      <c r="B394" s="44"/>
      <c r="C394" s="22"/>
      <c r="D394" s="81"/>
      <c r="E394" s="81"/>
      <c r="F394" s="81"/>
      <c r="G394" s="81"/>
      <c r="H394" s="91"/>
      <c r="I394" s="4"/>
      <c r="R394" s="26"/>
    </row>
    <row r="395" ht="12.75">
      <c r="A395" s="38"/>
    </row>
    <row r="396" ht="12.75">
      <c r="A396" s="39"/>
    </row>
    <row r="397" ht="12.75">
      <c r="A397" s="38"/>
    </row>
    <row r="398" ht="12.75">
      <c r="A398" s="38"/>
    </row>
    <row r="399" ht="12.75">
      <c r="A399" s="38"/>
    </row>
    <row r="400" ht="12.75">
      <c r="A400" s="38"/>
    </row>
    <row r="401" ht="12.75">
      <c r="A401" s="38"/>
    </row>
    <row r="402" ht="12.75">
      <c r="A402" s="38"/>
    </row>
    <row r="403" ht="12.75">
      <c r="A403" s="39"/>
    </row>
    <row r="404" ht="12.75">
      <c r="A404" s="38"/>
    </row>
    <row r="405" ht="12.75">
      <c r="A405" s="38"/>
    </row>
    <row r="406" ht="12.75">
      <c r="A406" s="38"/>
    </row>
    <row r="407" ht="12.75">
      <c r="A407" s="39"/>
    </row>
    <row r="408" ht="12.75">
      <c r="A408" s="38"/>
    </row>
    <row r="409" ht="12" customHeight="1"/>
    <row r="410" ht="13.5" customHeight="1"/>
    <row r="411" ht="13.5" customHeight="1"/>
    <row r="412" ht="15" customHeight="1"/>
    <row r="413" ht="12.75" customHeight="1"/>
    <row r="414" ht="15" customHeight="1"/>
    <row r="415" ht="15" customHeight="1">
      <c r="I415" s="6"/>
    </row>
    <row r="416" ht="12" customHeight="1"/>
    <row r="417" ht="17.25" customHeight="1"/>
    <row r="418" ht="14.25" customHeight="1"/>
    <row r="419" ht="15" customHeight="1"/>
    <row r="420" ht="14.25" customHeight="1"/>
    <row r="421" spans="1:18" s="6" customFormat="1" ht="15" customHeight="1">
      <c r="A421" s="33"/>
      <c r="B421" s="44"/>
      <c r="C421" s="22"/>
      <c r="D421" s="81"/>
      <c r="E421" s="81"/>
      <c r="F421" s="81"/>
      <c r="G421" s="81"/>
      <c r="H421" s="91"/>
      <c r="I421" s="4"/>
      <c r="J421" s="14"/>
      <c r="R421" s="26"/>
    </row>
    <row r="422" spans="9:10" ht="15" customHeight="1">
      <c r="I422" s="6"/>
      <c r="J422" s="15"/>
    </row>
    <row r="423" ht="15" customHeight="1">
      <c r="J423" s="15"/>
    </row>
    <row r="424" ht="13.5" customHeight="1">
      <c r="J424" s="15"/>
    </row>
    <row r="425" ht="15" customHeight="1"/>
    <row r="426" ht="12.75">
      <c r="I426" s="6"/>
    </row>
    <row r="428" spans="1:18" s="6" customFormat="1" ht="12.75">
      <c r="A428" s="33"/>
      <c r="B428" s="44"/>
      <c r="C428" s="22"/>
      <c r="D428" s="81"/>
      <c r="E428" s="81"/>
      <c r="F428" s="81"/>
      <c r="G428" s="81"/>
      <c r="H428" s="91"/>
      <c r="I428" s="4"/>
      <c r="R428" s="26"/>
    </row>
    <row r="432" spans="1:18" s="6" customFormat="1" ht="12.75">
      <c r="A432" s="33"/>
      <c r="B432" s="44"/>
      <c r="C432" s="22"/>
      <c r="D432" s="81"/>
      <c r="E432" s="81"/>
      <c r="F432" s="81"/>
      <c r="G432" s="81"/>
      <c r="H432" s="91"/>
      <c r="I432" s="4"/>
      <c r="R432" s="26"/>
    </row>
  </sheetData>
  <mergeCells count="13">
    <mergeCell ref="A8:H8"/>
    <mergeCell ref="E3:H3"/>
    <mergeCell ref="A7:H7"/>
    <mergeCell ref="E1:H1"/>
    <mergeCell ref="E2:H2"/>
    <mergeCell ref="A6:H6"/>
    <mergeCell ref="E4:H4"/>
    <mergeCell ref="H10:H11"/>
    <mergeCell ref="A10:A11"/>
    <mergeCell ref="B10:B11"/>
    <mergeCell ref="D10:E10"/>
    <mergeCell ref="F10:F11"/>
    <mergeCell ref="G10:G11"/>
  </mergeCells>
  <printOptions/>
  <pageMargins left="0.2755905511811024" right="0.35433070866141736" top="0.3937007874015748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2007-12-13T13:55:05Z</cp:lastPrinted>
  <dcterms:created xsi:type="dcterms:W3CDTF">2001-12-18T08:26:18Z</dcterms:created>
  <dcterms:modified xsi:type="dcterms:W3CDTF">2007-12-13T13:55:08Z</dcterms:modified>
  <cp:category/>
  <cp:version/>
  <cp:contentType/>
  <cp:contentStatus/>
</cp:coreProperties>
</file>